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kete" reservationPassword="0"/>
  <workbookPr/>
  <bookViews>
    <workbookView xWindow="240" yWindow="120" windowWidth="14940" windowHeight="9225" activeTab="0"/>
  </bookViews>
  <sheets>
    <sheet name="Rekapitulace" sheetId="1" r:id="rId1"/>
    <sheet name="SO181" sheetId="2" r:id="rId2"/>
    <sheet name="SO182" sheetId="3" r:id="rId3"/>
    <sheet name="SO301_SO301.1" sheetId="4" r:id="rId4"/>
    <sheet name="SO301_SO301.2" sheetId="5" r:id="rId5"/>
    <sheet name="SO301_SO301.4" sheetId="6" r:id="rId6"/>
  </sheets>
  <definedNames/>
  <calcPr/>
  <webPublishing/>
</workbook>
</file>

<file path=xl/sharedStrings.xml><?xml version="1.0" encoding="utf-8"?>
<sst xmlns="http://schemas.openxmlformats.org/spreadsheetml/2006/main" count="1518" uniqueCount="389">
  <si>
    <t>Rekapitulace ceny</t>
  </si>
  <si>
    <t>Stavba: 21007 - III/40618 Telč, ul. Radkovská, PD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</si>
  <si>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</si>
  <si>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</si>
  <si>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</si>
  <si>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</si>
  <si>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</si>
  <si>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</si>
  <si>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</si>
  <si>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</si>
  <si>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</si>
  <si>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</si>
  <si>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</si>
  <si>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</si>
  <si>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21007</t>
  </si>
  <si>
    <t>III/40618 Telč, ul. Radkovská, PD</t>
  </si>
  <si>
    <t>O</t>
  </si>
  <si>
    <t>Rozpočet:</t>
  </si>
  <si>
    <t>0,00</t>
  </si>
  <si>
    <t>15,00</t>
  </si>
  <si>
    <t>21,00</t>
  </si>
  <si>
    <t>3</t>
  </si>
  <si>
    <t>2</t>
  </si>
  <si>
    <t>SO181</t>
  </si>
  <si>
    <t>Dopravně inženýrská opatření (Město+Kraj)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</si>
  <si>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</si>
  <si>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</si>
  <si>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</si>
  <si>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</si>
  <si>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</si>
  <si>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</si>
  <si>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</si>
  <si>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</si>
  <si>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</si>
  <si>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</si>
  <si>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</si>
  <si>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</si>
  <si>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</si>
  <si>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</si>
  <si>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</si>
  <si>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</si>
  <si>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</si>
  <si>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</si>
  <si>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</si>
  <si>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</si>
  <si>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Ostatní konstrukce a práce</t>
  </si>
  <si>
    <t>P</t>
  </si>
  <si>
    <t>91400</t>
  </si>
  <si>
    <t/>
  </si>
  <si>
    <t>DOČASNÉ ZAKRYTÍ NEBO OTOČENÍ STÁVAJÍCÍCH DOPRAVNÍCH ZNAČEK</t>
  </si>
  <si>
    <t>KUS</t>
  </si>
  <si>
    <t>2022_OTSKP</t>
  </si>
  <si>
    <t>PP</t>
  </si>
  <si>
    <t>Oranžové samolepky na směrové tabule, na cíle které budou uzavřeny</t>
  </si>
  <si>
    <t>VV</t>
  </si>
  <si>
    <t>10=10,000 [A]</t>
  </si>
  <si>
    <t>TS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</si>
  <si>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</si>
  <si>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</si>
  <si>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</si>
  <si>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Komplet sestava: značka, sloupek, upevňovací konstrukce - podkladní deska a spojky.  
 značky dle výkresových příloh provizorního značení</t>
  </si>
  <si>
    <t>Etapa 0: 2=2,000 [A] 
Etapa Ia: 2+2+4+3+2+14+5=32,000 [B] 
Etapa Ib: 3+2+4+2+6+5=22,000 [C] 
Etapa II: 3+2+3+2+6+5=21,000 [D] 
Etapa III: 2+2+2+2+6+5=19,000 [E] 
Etapa IV: 2+2+2+2+6+5=19,000 [F] 
Celkem: A+B+C+D+E+F=115,000 [G]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</si>
  <si>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</si>
  <si>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</si>
  <si>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</si>
  <si>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Komplet sestava: značka, sloupek, upevňovací konstrukce - podkladní deska a spojky.  
 značky dle výkresových příloh provizorního značení 
Značky, které byly na stavbě namontovány, budou v rámci této položky demontovány.</t>
  </si>
  <si>
    <t>pol. 914132: 115=115,000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</si>
  <si>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</si>
  <si>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</si>
  <si>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</si>
  <si>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</si>
  <si>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Položka zahrnuje nájem na danou dobu předpokládané výstavby objektu dle návrhu harmonogramu stavební akce. Při neoprávněném delším trvání akce bude čerpán pouze maximální počet jednotek položky.</t>
  </si>
  <si>
    <t>Etapa 0: 2*1*30=60,000 [A] 
Etapa Ia: 32*2*30=1 920,000 [B] 
Etapa Ib: 22*2*30=1 320,000 [C] 
Etapa II: 21*2*30=1 260,000 [D] 
Etapa III: 19*2*30=1 140,000 [E] 
Etapa IV: 19*2*30=1 140,000 [F] 
Celkem: A+B+C+D+E+F=6 840,000 [G]</t>
  </si>
  <si>
    <t>položka zahrnuje sazbu za pronájem dopravních značek a zařízení, počet jednotek je určen jako součin počtu značek a počtu dní použití</t>
  </si>
  <si>
    <t>SO182</t>
  </si>
  <si>
    <t>Úprava objízdné komunikace (Město+Kraj)</t>
  </si>
  <si>
    <t>Všeobecné konstrukce a práce</t>
  </si>
  <si>
    <t>015111</t>
  </si>
  <si>
    <t>POPLATKY ZA LIKVIDACI ODPADŮ NEKONTAMINOVANÝCH - 17 05 04  VYTĚŽENÉ ZEMINY A HORNINY -  I. TŘÍDA TĚŽITELNOSTI</t>
  </si>
  <si>
    <t>T</t>
  </si>
  <si>
    <t>pol. 11332</t>
  </si>
  <si>
    <t>229,5*1,8=413,100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</si>
  <si>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</si>
  <si>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</si>
  <si>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</si>
  <si>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pol. 11313</t>
  </si>
  <si>
    <t>94*1,9=178,600 [A]</t>
  </si>
  <si>
    <t>Zemní práce</t>
  </si>
  <si>
    <t>11313</t>
  </si>
  <si>
    <t>ODSTRANĚNÍ KRYTU ZPEVNĚNÝCH PLOCH S ASFALTOVÝM POJIVEM</t>
  </si>
  <si>
    <t>M3</t>
  </si>
  <si>
    <t>odstranění vrstvy z PM u výhyben po provedení stavby 
vč. odvozu na skládku 
planimetrováno ze situace programem autocad</t>
  </si>
  <si>
    <t>výhybny:750*0,1=75,000 [A] 
nájezdová plocha pro kamiony: 190*0,1=19,000 [B] 
Celkem: A+B=94,000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</si>
  <si>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</si>
  <si>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</si>
  <si>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</si>
  <si>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nestmelené vrstvy z ŠD u výhyben po provedení stavby 
vč. odvozu na skládku 
planimetrováno ze situace programem autocad</t>
  </si>
  <si>
    <t>výhybny:750*0,2*1,17=175,500 [A] 
nájezdová plocha pro kamiony: 270*0,2=54,000 [B] 
Celkem: A+B=229,500 [C]</t>
  </si>
  <si>
    <t>11360</t>
  </si>
  <si>
    <t>ROZRYTÍ VOZOVKY</t>
  </si>
  <si>
    <t>M2</t>
  </si>
  <si>
    <t>rozpojení stávající vozovky v tl. 200 mm 
planimetrováno ze situace programem autocad</t>
  </si>
  <si>
    <t>4850=4 850,000 [A]</t>
  </si>
  <si>
    <t>zahrnuje potřebné mechanizmy a odklizení přebytečného materiálu</t>
  </si>
  <si>
    <t>12110</t>
  </si>
  <si>
    <t>SEJMUTÍ ORNICE NEBO LESNÍ PŮDY</t>
  </si>
  <si>
    <t>sejmutí ornice z pozemků ZPF (dočasný zábor) včetně uložení na deponii, která bude zřízena na pozemku města Telč v těsné blízkosti stavby 
plocha planimetrována ze situace programem autocad</t>
  </si>
  <si>
    <t>objízdná komunikace: (0,5*2*1304*0,2)=260,800 [A] 
výhybny: 750*1,17*0,2=175,500 [B] 
nájezdová plocha pro kamiony: 270*0,2=54,000 [C] 
Celkem: A+B+C=490,300 [D]</t>
  </si>
  <si>
    <t>položka zahrnuje sejmutí ornice bez ohledu na tloušťku vrstvy a její vodorovnou dopravu 
nezahrnuje uložení na trvalou skládku</t>
  </si>
  <si>
    <t>7</t>
  </si>
  <si>
    <t>125732</t>
  </si>
  <si>
    <t>VYKOPÁVKY ZE ZEMNÍKŮ A SKLÁDEK TŘ. I, ODVOZ DO 2KM</t>
  </si>
  <si>
    <t>natěžení a dovoz z meziskládky 
ornice použitá zpět na stavbě - ohumusování v rovině</t>
  </si>
  <si>
    <t>pol. 18233: 1147,5*0,2=229,500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</si>
  <si>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</si>
  <si>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8</t>
  </si>
  <si>
    <t>18233</t>
  </si>
  <si>
    <t>ROZPROSTŘENÍ ORNICE V ROVINĚ V TL DO 0,20M</t>
  </si>
  <si>
    <t>rozprostření ornice v tl. 0.20m 
planimetrováno ze situace programem autocad</t>
  </si>
  <si>
    <t>výhybny: 750*1,17=877,500 [A] 
nájezdová plocha pro kamiony: 270=270,000 [B] 
Celkem: A+B=1 147,500 [C]</t>
  </si>
  <si>
    <t>položka zahrnuje: 
nutné přemístění ornice z dočasných skládek vzdálených do 50m 
rozprostření ornice v předepsané tloušťce v rovině a ve svahu do 1:5</t>
  </si>
  <si>
    <t>Komunikace</t>
  </si>
  <si>
    <t>56330</t>
  </si>
  <si>
    <t>VOZOVKOVÉ VRSTVY ZE ŠTĚRKODRTI</t>
  </si>
  <si>
    <t>doplnění štěrkodrti ŠDb 0/32 (předpoklad 15 %) pro vrstvu mechanicky zpevněné zeminy 
plocha planimetrována ze situace programem autocad</t>
  </si>
  <si>
    <t>5674,5*0,2*0,15=170,235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</si>
  <si>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</si>
  <si>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56334</t>
  </si>
  <si>
    <t>VOZOVKOVÉ VRSTVY ZE ŠTĚRKODRTI TL. DO 200MM</t>
  </si>
  <si>
    <t>štěrkodrť ŠDb 0/32 v tl. 200 mm 
plocha planimetrována ze situace programem autocad</t>
  </si>
  <si>
    <t>56354</t>
  </si>
  <si>
    <t>R</t>
  </si>
  <si>
    <t>VOZOVKOVÉ VRSTVY Z MECH ZPEV ZEMINY TL. DO 200MM</t>
  </si>
  <si>
    <t>MZ 0/32 v tl. 200 mm 
původní rozpojená konstrukce vozovky 
doplnění štěrkodrti ŠDb 0/32 (předpoklad 15 %) viz. pol. 56330 
promísení, srovnání povrchu do sklonu a přehutnění 
plocha planimetrována ze situace programem autocad</t>
  </si>
  <si>
    <t>4850*1,17=5 674,500 [A]</t>
  </si>
  <si>
    <t>12</t>
  </si>
  <si>
    <t>56362</t>
  </si>
  <si>
    <t>VOZOVKOVÉ VRSTVY Z RECYKLOVANÉHO MATERIÁLU TL DO 100MM</t>
  </si>
  <si>
    <t>R-mat v tl. 100 mm - TP208 
předpoklad využití z místní skládky KSÚSV 
výškové napojení stávajících sjezdů v nejnutnější délce 
plocha planimetrována ze situace programem autocad</t>
  </si>
  <si>
    <t>nezpevněné sjezdy: (16+60+50+10+25+22)=183,000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</si>
  <si>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</si>
  <si>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13</t>
  </si>
  <si>
    <t>564632</t>
  </si>
  <si>
    <t>VOZOVKOVÉ VRSTVY Z PENETRAČNÍHO MAKADAMU HRUBÉHO TL. 100MM</t>
  </si>
  <si>
    <t>PMH 32/63 v tl. 100 mm 
plocha planimetrována ze situace programem autocad</t>
  </si>
  <si>
    <t>objízdná komunikace: 4850=4 850,000 [A] 
výhybny: 750=750,000 [B] 
nájezdová plocha pro kamiony: 190=190,000 [C] 
Celkem: A+B+C=5 790,000 [D]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</si>
  <si>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</si>
  <si>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14</t>
  </si>
  <si>
    <t>56962</t>
  </si>
  <si>
    <t>ZPEVNĚNÍ KRAJNIC Z RECYKLOVANÉHO MATERIÁLU TL DO 100MM</t>
  </si>
  <si>
    <t>2021_OTSKP</t>
  </si>
  <si>
    <t>R-mat v tl. 100 mm - TP208 
předpoklad využití z místní skládky KSÚSV 
plocha planimetrována ze situace programem autocad</t>
  </si>
  <si>
    <t>objízdná komunikace: (230+435+645+640+630)*0,50=1 290,000 [A] 
nájezdová plocha pro kamiony: 40*0,50=20,000 [B] 
Celkem: A+B=1 310,000 [C]</t>
  </si>
  <si>
    <t>15</t>
  </si>
  <si>
    <t>572741</t>
  </si>
  <si>
    <t>DVOUVRSTVÝ ASFALTOVÝ NÁTĚR DO 2,0KG/M2</t>
  </si>
  <si>
    <t>uzavírací nátěr na asf. recyklátu 
množství zbytkového pojiva 1,5kg/m2, kamenivo frakce 4/8 v množství 6 kg/m2  
planimetriváno ze situace programem autocad</t>
  </si>
  <si>
    <t>objízdná komunikace: 4850=4 850,000 [A] 
výhybny: 750=750,000 [B] 
nájezdová plocha pro kamiony: 190=190,000 [C] 
nezpevněné sjezdy: (16+60+50+10+25+22)=183,000 [D] 
Celkem: A+B+C+D=5 973,000 [E]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</si>
  <si>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</si>
  <si>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16</t>
  </si>
  <si>
    <t>91228</t>
  </si>
  <si>
    <t>SMĚROVÉ SLOUPKY Z PLAST HMOT VČETNĚ ODRAZNÉHO PÁSKU</t>
  </si>
  <si>
    <t>planimetrováno ze situace programem autocad</t>
  </si>
  <si>
    <t>směrové sloupky Z11c,d (Z11g) červené barvy: 2+2=4,000 [A]</t>
  </si>
  <si>
    <t>položka zahrnuje: 
- dodání a osazení sloupku včetně nutných zemních prací 
- vnitrostaveništní a mimostaveništní doprava 
- odrazky plastové nebo z retroreflexní fólie</t>
  </si>
  <si>
    <t>Objekt:</t>
  </si>
  <si>
    <t>SO301</t>
  </si>
  <si>
    <t>Dešťová kanalizace</t>
  </si>
  <si>
    <t>O1</t>
  </si>
  <si>
    <t>SO301.1</t>
  </si>
  <si>
    <t>Dešťová kanalizace - úsek 1 (Město+Kraj)</t>
  </si>
  <si>
    <t xml:space="preserve">  SO301.1</t>
  </si>
  <si>
    <t>pol. 17120: 1284,15=1 284,150 [A] 
pol. 11130: 61,6=61,600 [B] 
pol. 11332: 2,75=2,750 [C] 
Celkem: (A+B+C)*1,8=2 427,300 [D]</t>
  </si>
  <si>
    <t>11130</t>
  </si>
  <si>
    <t>SEJMUTÍ DRNU</t>
  </si>
  <si>
    <t>sejmutí drnu v tl. 150 mm 
planimetrováno ze situace (zaměření stáv. stavu) programem autocad, koef sklonu svahu 1,2 
včetně odvozu a uložení na skládku do dodavatelem určené vzdálenosti</t>
  </si>
  <si>
    <t>v rovině: 25+15=40,000 [A] 
ve svahu: (18)*1,20=21,600 [B] 
Celkem: A+B=61,600 [C]</t>
  </si>
  <si>
    <t>včetně vodorovné dopravy  a uložení na skládku</t>
  </si>
  <si>
    <t>odstranění asf. vrstev vozovky odvoz a uložení na meziskládce v těsné blízkosti stavby 
použito do vrstvy určené pro recyklaci za studena 
planimetrováno ze situace programem autocad</t>
  </si>
  <si>
    <t>11*0,1=1,100 [A]</t>
  </si>
  <si>
    <t>vybourání nestmelených podkladních vozovkových vrstev 
odvoz na skládku do dodavatelem určené vzdálenosti 
planimetrováno ze situace programem autocad</t>
  </si>
  <si>
    <t>11*0,25=2,750 [A]</t>
  </si>
  <si>
    <t>113765</t>
  </si>
  <si>
    <t>FRÉZOVÁNÍ DRÁŽKY PRŮŘEZU DO 600MM2 V ASFALTOVÉ VOZOVCE</t>
  </si>
  <si>
    <t>M</t>
  </si>
  <si>
    <t>včetně odvozu a uložení na skládku a poplatku za skládku 
 napojení na stáv. vozovku</t>
  </si>
  <si>
    <t>5,5+5,5=11,000 [A]</t>
  </si>
  <si>
    <t>Položka zahrnuje veškerou manipulaci s vybouranou sutí a s vybouranými hmotami vč. uložení na skládku.</t>
  </si>
  <si>
    <t>11512</t>
  </si>
  <si>
    <t>ČERPÁNÍ VODY DO 1000 L/MIN</t>
  </si>
  <si>
    <t>HOD</t>
  </si>
  <si>
    <t>stanoveno odborným odhadem projektanta, bude vykázáno dle skutečnosti  
čerpáno se souhlasem TDI a objednatele</t>
  </si>
  <si>
    <t>260=260,000 [A]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</si>
  <si>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</si>
  <si>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</si>
  <si>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</si>
  <si>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Startovací a koncová jámy protlaku</t>
  </si>
  <si>
    <t>2.0*3.5*3=21,000 [A] 
1,5*1,5*3=6,750 [B] 
Celkem: A+B=27,750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</si>
  <si>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</si>
  <si>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</si>
  <si>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ŠÍŘ DO 2M PAŽ I NEPAŽ TŘ. I</t>
  </si>
  <si>
    <t>hloubení rýh pro potrubí vč. rozšíření pro šachty  
včetně odvozu na skládku do dodavatelem určené vzdálenosti</t>
  </si>
  <si>
    <t>odečteno z podélných profilů   
hloubení rýh pro potrubí, rozšíření pro šachty  
124,2+529,2+703,8=1 357,200 [A]</t>
  </si>
  <si>
    <t>141157</t>
  </si>
  <si>
    <t>PROTLAČOVÁNÍ OCELOVÉHO POTRUBÍ DN DO 500MM</t>
  </si>
  <si>
    <t>vč. středících prvků a koncových manžet 
vč. startovací a cílové jámy, vč. montáže a pažení</t>
  </si>
  <si>
    <t>13=13,000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</si>
  <si>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</si>
  <si>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</si>
  <si>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</si>
  <si>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přebytek výkopku 
uložení vykopaného materiálu na skládku</t>
  </si>
  <si>
    <t>1357,2-100,8+27,75=1 284,150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</si>
  <si>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</si>
  <si>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</si>
  <si>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</si>
  <si>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vhodnou zeminou  
Včetně všech souvisejících prací (např.natěžení, dopravy, uložení, hutnění, atp.).                                 
Veškeré práce a použitý materiál musí být odsouhlasen TDI.</t>
  </si>
  <si>
    <t>odečteno z podélných profilů a vz.řezů  
100,800=100,800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</si>
  <si>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</si>
  <si>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</si>
  <si>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</si>
  <si>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potrubí  štěrkodrtí pod komunikací a chodníkem fr. 0-63mm 
zásyp bude proveden po úroveň pláně vozovky 
Požadavky a výsledné parametry dle ČSN 736133.  
Kompletní provedení včetně případného nákupu a dodávky potřebných materiálů, včetně všech souvisejících prací (např.natěžení, dopravy, uložení, hutnění, atp.).                               
Veškeré práce a použitý materiál musí být odsouhlasen TDI.</t>
  </si>
  <si>
    <t>odečteno z podélných profilů a vz.řezů  
37,95+207,9+359,775=605,625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</si>
  <si>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</si>
  <si>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</si>
  <si>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</si>
  <si>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obsyp, včetně podsypu potrubí štěrkopískem fr. 0-22mm  
Požadavky a výsledné parametry dle ČSN 736133, ČSN 721006.  
Kompletní provedení včetně nákupu a dodávky potřebných materiálů, včetně všech souvisejících prací (např. natěžení, dopravy, uložení, hutnění atp.).</t>
  </si>
  <si>
    <t>odečteno z podélných profilů a vz.řezů  
48,3+176,4+186,3=411,000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</si>
  <si>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</si>
  <si>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Základy</t>
  </si>
  <si>
    <t>212625</t>
  </si>
  <si>
    <t>TRATIVODY KOMPL Z TRUB Z PLAST HM DN DO 100MM, RÝHA TŘ I</t>
  </si>
  <si>
    <t>pracovní drenáž DN 100, vč.stěrkopískového obsypu, vč. zemních prací, jedná se o provizorní trativod provedený z důvodu provádění kanalizace  
čerpáno se souhlasem objednatele a TDI</t>
  </si>
  <si>
    <t>46+147+138=331,000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</si>
  <si>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</si>
  <si>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28931</t>
  </si>
  <si>
    <t>STŘÍKANÝ BETON</t>
  </si>
  <si>
    <t>výplň mezikruží chrániček potrubí popílkocementovou suspenzí KOPOS 
v místě protlaku</t>
  </si>
  <si>
    <t>0.25*0.25*3.14*13-(0.15*0.15*3.14*13)=1,633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</si>
  <si>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</si>
  <si>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Vodorovné konstrukce</t>
  </si>
  <si>
    <t>451314</t>
  </si>
  <si>
    <t>PODKLADNÍ A VÝPLŇOVÉ VRSTVY Z PROSTÉHO BETONU C25/30</t>
  </si>
  <si>
    <t>podkladní beton pod dlažbu z lomového kamene 
bet. směs tl. 0.10 m C20/25n XF3 
opevnění příkopu  místě výust.objektu</t>
  </si>
  <si>
    <t>3,25*1,7*0,1=0,553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</si>
  <si>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</si>
  <si>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17</t>
  </si>
  <si>
    <t>451315</t>
  </si>
  <si>
    <t>PODKLADNÍ A VÝPLŇOVÉ VRSTVY Z PROSTÉHO BETONU C30/37</t>
  </si>
  <si>
    <t>- beton C 30/37 XF4    
- obetonování vyústního objektu</t>
  </si>
  <si>
    <t>0,5=0,500 [A]</t>
  </si>
  <si>
    <t>18</t>
  </si>
  <si>
    <t>457312</t>
  </si>
  <si>
    <t>VYROVNÁVACÍ A SPÁDOVÝ PROSTÝ BETON C12/15</t>
  </si>
  <si>
    <t>podkladní beton  pod šachty</t>
  </si>
  <si>
    <t>šachty: 1,6*1,6*0,1*10=2,560 [A]</t>
  </si>
  <si>
    <t>19</t>
  </si>
  <si>
    <t>465512</t>
  </si>
  <si>
    <t>DLAŽBY Z LOMOVÉHO KAMENE NA MC</t>
  </si>
  <si>
    <t>dlažba z lomového kamene tl. 0.20 m 
vč. spárování cementovou maltou s odolností XF4 
opevnění příkopu  místě výust.objektu</t>
  </si>
  <si>
    <t>3,25*1,7*0,2=1,105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</si>
  <si>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</si>
  <si>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20</t>
  </si>
  <si>
    <t>56333</t>
  </si>
  <si>
    <t>VOZOVKOVÉ VRSTVY ZE ŠTĚRKODRTI TL. DO 150MM</t>
  </si>
  <si>
    <t>štěrkodrť ŠDa 0/32 v tl. 150 mm 
plocha planimetrována ze situace programem autocad</t>
  </si>
  <si>
    <t>11=11,000 [A]</t>
  </si>
  <si>
    <t>21</t>
  </si>
  <si>
    <t>56335</t>
  </si>
  <si>
    <t>VOZOVKOVÉ VRSTVY ZE ŠTĚRKODRTI TL. DO 250MM</t>
  </si>
  <si>
    <t>štěrkodrť ŠDa 0/63 v tl. 250 mm 
plocha planimetrována ze situace programem autocad</t>
  </si>
  <si>
    <t>22</t>
  </si>
  <si>
    <t>572123</t>
  </si>
  <si>
    <t>INFILTRAČNÍ POSTŘIK Z EMULZE DO 1,0KG/M2</t>
  </si>
  <si>
    <t>PI-C (C65 BP 5) 0.80 kg/m2   
ČSN 736129, ČSN EN 13808</t>
  </si>
  <si>
    <t>(na vrstvu ŠDa 0/32 tl. 150 mm): 11=11,000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</si>
  <si>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</si>
  <si>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</si>
  <si>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572213</t>
  </si>
  <si>
    <t>SPOJOVACÍ POSTŘIK Z EMULZE DO 0,5KG/M2</t>
  </si>
  <si>
    <t>PS-C (C65 BP 5) 0.40 kg/m2   
ČSN 736129, ČSN EN 13808</t>
  </si>
  <si>
    <t>na vrstvu ACP: 11=11,000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</si>
  <si>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</si>
  <si>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24</t>
  </si>
  <si>
    <t>574A34</t>
  </si>
  <si>
    <t>ASFALTOVÝ BETON PRO OBRUSNÉ VRSTVY ACO 11+, 11S TL. 40MM</t>
  </si>
  <si>
    <t>obrusná vrstva ACO 11+, 50/70 tl. 40 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</si>
  <si>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</si>
  <si>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25</t>
  </si>
  <si>
    <t>574E56</t>
  </si>
  <si>
    <t>ASFALTOVÝ BETON PRO PODKLADNÍ VRSTVY ACP 16+, 16S TL. 60MM</t>
  </si>
  <si>
    <t>podkladní vrstva ACP 16+, 50/70 tl. 60 mm</t>
  </si>
  <si>
    <t>Potrubí</t>
  </si>
  <si>
    <t>26</t>
  </si>
  <si>
    <t>86657</t>
  </si>
  <si>
    <t>CHRÁNIČKY Z TRUB OCELOVÝCH DN DO 500MM</t>
  </si>
  <si>
    <t>potrubí PE100 RC DN 500 SDR17 v místě protlaku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</si>
  <si>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</si>
  <si>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27</t>
  </si>
  <si>
    <t>86845</t>
  </si>
  <si>
    <t>NASUNUTÍ OCELOVÉ POTRUBNÍ SEKCE DN DO 300MM DO OCELOVÉ CHRÁNIČKY</t>
  </si>
  <si>
    <t>nasunutí kanalizačního potrubí PP DN 300 do ocelové chráničky DN 500, viz pol. 86657</t>
  </si>
  <si>
    <t>položka zahrnuje: 
pojízdná sedla (objímky) 
případně předepsané utěsnění konců chráničky 
nezahrnuje dodávku potrubí</t>
  </si>
  <si>
    <t>28</t>
  </si>
  <si>
    <t>87445</t>
  </si>
  <si>
    <t>POTRUBÍ Z TRUB PLASTOVÝCH ODPADNÍCH DN DO 300MM</t>
  </si>
  <si>
    <t>Typ a materiál potrubí – plastové žebrované trouby z PP min. SN12  
vč. tvarovek, odbočných tvarovek popř. navrtávacích tvarovek</t>
  </si>
  <si>
    <t>46=46,000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</si>
  <si>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</si>
  <si>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29</t>
  </si>
  <si>
    <t>87446</t>
  </si>
  <si>
    <t>POTRUBÍ Z TRUB PLASTOVÝCH ODPADNÍCH DN DO 400MM</t>
  </si>
  <si>
    <t>147=147,000 [A]</t>
  </si>
  <si>
    <t>30</t>
  </si>
  <si>
    <t>87457</t>
  </si>
  <si>
    <t>POTRUBÍ Z TRUB PLASTOVÝCH ODPADNÍCH DN DO 500MM</t>
  </si>
  <si>
    <t>138=138,000 [A]</t>
  </si>
  <si>
    <t>31</t>
  </si>
  <si>
    <t>894145</t>
  </si>
  <si>
    <t>ŠACHTY KANALIZAČNÍ Z BETON DÍLCŮ NA POTRUBÍ DN DO 300MM</t>
  </si>
  <si>
    <t>- celoprefabrikované betonové šachty, vč.poklopu    
- komplet vč. podkladního betonu, štěrku, vč. montáže</t>
  </si>
  <si>
    <t>2=2,000 [A]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</si>
  <si>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</si>
  <si>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32</t>
  </si>
  <si>
    <t>894146</t>
  </si>
  <si>
    <t>ŠACHTY KANALIZAČNÍ Z BETON DÍLCŮ NA POTRUBÍ DN DO 400MM</t>
  </si>
  <si>
    <t>3=3,000 [A]</t>
  </si>
  <si>
    <t>33</t>
  </si>
  <si>
    <t>894157</t>
  </si>
  <si>
    <t>ŠACHTY KANALIZAČNÍ Z BETON DÍLCŮ NA POTRUBÍ DN DO 500MM</t>
  </si>
  <si>
    <t>5=5,000 [A]</t>
  </si>
  <si>
    <t>34</t>
  </si>
  <si>
    <t>899652</t>
  </si>
  <si>
    <t>ZKOUŠKA VODOTĚSNOSTI POTRUBÍ DN DO 300MM</t>
  </si>
  <si>
    <t>stoka DN 300 vč.šachet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</si>
  <si>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</si>
  <si>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35</t>
  </si>
  <si>
    <t>899662</t>
  </si>
  <si>
    <t>ZKOUŠKA VODOTĚSNOSTI POTRUBÍ DN DO 400MM</t>
  </si>
  <si>
    <t>stoka DN 400 vč.šachet</t>
  </si>
  <si>
    <t>36</t>
  </si>
  <si>
    <t>899672</t>
  </si>
  <si>
    <t>ZKOUŠKA VODOTĚSNOSTI POTRUBÍ DN DO 600MM</t>
  </si>
  <si>
    <t>stoka DN 500 vč.šachet</t>
  </si>
  <si>
    <t>37</t>
  </si>
  <si>
    <t>89980</t>
  </si>
  <si>
    <t>TELEVIZNÍ PROHLÍDKA POTRUBÍ</t>
  </si>
  <si>
    <t>prohlídka potrubí, 1x před převzetím kanalizace investorem, zdokumentován TV záznam a protokol , součástí též prověření deformací (ovality) potrubí a spádu potrubí, zpracování a vyhodnocení TV prohlídky v systému ISYBAU</t>
  </si>
  <si>
    <t>položka zahrnuje prohlídku potrubí televizní kamerou, záznam prohlídky na nosičích DVD a vyhotovení závěrečného písemného protokolu</t>
  </si>
  <si>
    <t>38</t>
  </si>
  <si>
    <t>919112</t>
  </si>
  <si>
    <t>ŘEZÁNÍ ASFALTOVÉHO KRYTU VOZOVEK TL DO 100MM</t>
  </si>
  <si>
    <t>položka zahrnuje řezání vozovkové vrstvy v předepsané tloušťce, včetně spotřeby vody</t>
  </si>
  <si>
    <t>39</t>
  </si>
  <si>
    <t>931325</t>
  </si>
  <si>
    <t>TĚSNĚNÍ DILATAČ SPAR ASF ZÁLIVKOU MODIFIK PRŮŘ DO 600MM2</t>
  </si>
  <si>
    <t>zálivka dle ČSN EN 14 188-1, typ N2 
včetně vyčištění spáry a spojovacího nátěru</t>
  </si>
  <si>
    <t>viz. pol. 113765: 5,5+5,5=11,000 [A]</t>
  </si>
  <si>
    <t>položka zahrnuje dodávku a osazení předepsaného materiálu, očištění ploch spáry před úpravou, očištění okolí spáry po úpravě 
nezahrnuje těsnící profil</t>
  </si>
  <si>
    <t>40</t>
  </si>
  <si>
    <t>96688</t>
  </si>
  <si>
    <t>VYBOURÁNÍ KANALIZAČ ŠACHET KOMPLETNÍCH</t>
  </si>
  <si>
    <t>včetně poplatku za skládku</t>
  </si>
  <si>
    <t>1=1,000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</si>
  <si>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</si>
  <si>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SO301.2</t>
  </si>
  <si>
    <t>Dešťová kanalizace - úsek 2 (Město+Kraj)</t>
  </si>
  <si>
    <t xml:space="preserve">  SO301.2</t>
  </si>
  <si>
    <t>pol. 17120: 252*1,8=453,600 [A]</t>
  </si>
  <si>
    <t>50=50,000 [A]</t>
  </si>
  <si>
    <t>odečteno z podélných profilů   
hloubení rýh pro potrubí, rozšíření pro šachty  
252=252,000 [A]</t>
  </si>
  <si>
    <t>252-0=252,000 [A]</t>
  </si>
  <si>
    <t>odečteno z podélných profilů a vz.řezů  
120,75=120,750 [A]</t>
  </si>
  <si>
    <t>odečteno z podélných profilů a vz.řezů  
73,5=73,500 [A]</t>
  </si>
  <si>
    <t>70=70,000 [A]</t>
  </si>
  <si>
    <t>šachty: 1,6*1,6*0,1*2=0,512 [A]</t>
  </si>
  <si>
    <t>Typ a materiál potrubí – plastové žebrované trouby z PP DN250 min. SN12  
vč. tvarovek, odbočných tvarovek popř. navrtávacích tvarovek</t>
  </si>
  <si>
    <t>stoka DN 250 vč.šachet</t>
  </si>
  <si>
    <t>SO301.4</t>
  </si>
  <si>
    <t>Dešťová kanalizace - úsek 4 (Město+Kraj)</t>
  </si>
  <si>
    <t xml:space="preserve">  SO301.4</t>
  </si>
  <si>
    <t>pol. 17120: 500,25*1,8=900,450 [A]</t>
  </si>
  <si>
    <t>100=100,000 [A]</t>
  </si>
  <si>
    <t>odečteno z podélných profilů   
hloubení rýh pro potrubí, rozšíření pro šachty  
500,25=500,250 [A]</t>
  </si>
  <si>
    <t>500,25-0=500,250 [A]</t>
  </si>
  <si>
    <t>odečteno z podélných profilů a vz.řezů  
228,375=228,375 [A]</t>
  </si>
  <si>
    <t>odečteno z podélných profilů a vz.řezů  
152,25=152,250 [A]</t>
  </si>
  <si>
    <t>145=145,000 [A]</t>
  </si>
  <si>
    <t>šachty: 1,6*1,6*0,1*4=1,024 [A]</t>
  </si>
  <si>
    <t>4=4,000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</si>
</sst>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0+C10+C11+C12</f>
      </c>
      <c s="1"/>
      <c s="1"/>
    </row>
    <row r="7" spans="1:5" ht="12.75" customHeight="1">
      <c r="A7" s="1"/>
      <c s="4" t="s">
        <v>4</v>
      </c>
      <c s="7">
        <f>0+E10+E11+E12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SO181!I3</f>
      </c>
      <c s="21">
        <f>SO181!O2</f>
      </c>
      <c s="21">
        <f>C10+D10</f>
      </c>
    </row>
    <row r="11" spans="1:5" ht="12.75" customHeight="1">
      <c r="A11" s="20" t="s">
        <v>74</v>
      </c>
      <c s="20" t="s">
        <v>75</v>
      </c>
      <c s="21">
        <f>SO182!I3</f>
      </c>
      <c s="21">
        <f>SO182!O2</f>
      </c>
      <c s="21">
        <f>C11+D11</f>
      </c>
    </row>
    <row r="12" spans="1:5" ht="12.75" customHeight="1">
      <c r="A12" s="20" t="s">
        <v>166</v>
      </c>
      <c s="20" t="s">
        <v>167</v>
      </c>
      <c s="21">
        <f>0+C13+C14+C15</f>
      </c>
      <c s="21">
        <f>0+D13+D14+D15</f>
      </c>
      <c s="21">
        <f>0+E13+E14+E15</f>
      </c>
    </row>
    <row r="13" spans="1:5" ht="12.75" customHeight="1">
      <c r="A13" s="42" t="s">
        <v>171</v>
      </c>
      <c s="42" t="s">
        <v>170</v>
      </c>
      <c s="43">
        <f>SO301_SO301.1!I3</f>
      </c>
      <c s="43">
        <f>SO301_SO301.1!O2</f>
      </c>
      <c s="43">
        <f>C13+D13</f>
      </c>
    </row>
    <row r="14" spans="1:5" ht="12.75" customHeight="1">
      <c r="A14" s="42" t="s">
        <v>366</v>
      </c>
      <c s="42" t="s">
        <v>365</v>
      </c>
      <c s="43">
        <f>SO301_SO301.2!I3</f>
      </c>
      <c s="43">
        <f>SO301_SO301.2!O2</f>
      </c>
      <c s="43">
        <f>C14+D14</f>
      </c>
    </row>
    <row r="15" spans="1:5" ht="12.75" customHeight="1">
      <c r="A15" s="42" t="s">
        <v>379</v>
      </c>
      <c s="42" t="s">
        <v>378</v>
      </c>
      <c s="43">
        <f>SO301_SO301.4!I3</f>
      </c>
      <c s="43">
        <f>SO301_SO301.4!O2</f>
      </c>
      <c s="43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39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10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53</v>
      </c>
    </row>
    <row r="11" spans="1:5" ht="12.75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25.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50</v>
      </c>
      <c s="32">
        <v>115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38.25">
      <c r="A14" s="34" t="s">
        <v>52</v>
      </c>
      <c r="E14" s="35" t="s">
        <v>60</v>
      </c>
    </row>
    <row r="15" spans="1:5" ht="89.25">
      <c r="A15" s="36" t="s">
        <v>54</v>
      </c>
      <c r="E15" s="37" t="s">
        <v>61</v>
      </c>
    </row>
    <row r="16" spans="1:5" ht="63.75">
      <c r="A16" t="s">
        <v>56</v>
      </c>
      <c r="E16" s="35" t="s">
        <v>62</v>
      </c>
    </row>
    <row r="17" spans="1:16" ht="12.75">
      <c r="A17" s="25" t="s">
        <v>46</v>
      </c>
      <c s="29" t="s">
        <v>21</v>
      </c>
      <c s="29" t="s">
        <v>63</v>
      </c>
      <c s="25" t="s">
        <v>48</v>
      </c>
      <c s="30" t="s">
        <v>64</v>
      </c>
      <c s="31" t="s">
        <v>50</v>
      </c>
      <c s="32">
        <v>115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63.75">
      <c r="A18" s="34" t="s">
        <v>52</v>
      </c>
      <c r="E18" s="35" t="s">
        <v>65</v>
      </c>
    </row>
    <row r="19" spans="1:5" ht="12.75">
      <c r="A19" s="36" t="s">
        <v>54</v>
      </c>
      <c r="E19" s="37" t="s">
        <v>66</v>
      </c>
    </row>
    <row r="20" spans="1:5" ht="25.5">
      <c r="A20" t="s">
        <v>56</v>
      </c>
      <c r="E20" s="35" t="s">
        <v>67</v>
      </c>
    </row>
    <row r="21" spans="1:16" ht="12.75">
      <c r="A21" s="25" t="s">
        <v>46</v>
      </c>
      <c s="29" t="s">
        <v>32</v>
      </c>
      <c s="29" t="s">
        <v>68</v>
      </c>
      <c s="25" t="s">
        <v>48</v>
      </c>
      <c s="30" t="s">
        <v>69</v>
      </c>
      <c s="31" t="s">
        <v>70</v>
      </c>
      <c s="32">
        <v>6840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38.25">
      <c r="A22" s="34" t="s">
        <v>52</v>
      </c>
      <c r="E22" s="35" t="s">
        <v>71</v>
      </c>
    </row>
    <row r="23" spans="1:5" ht="89.25">
      <c r="A23" s="36" t="s">
        <v>54</v>
      </c>
      <c r="E23" s="37" t="s">
        <v>72</v>
      </c>
    </row>
    <row r="24" spans="1:5" ht="25.5">
      <c r="A24" t="s">
        <v>56</v>
      </c>
      <c r="E24" s="35" t="s">
        <v>73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0+O8+O17+O42+O71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74</v>
      </c>
      <c s="38">
        <f>0+I8+I17+I42+I71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74</v>
      </c>
      <c s="6"/>
      <c s="18" t="s">
        <v>75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46</v>
      </c>
      <c s="29" t="s">
        <v>28</v>
      </c>
      <c s="29" t="s">
        <v>77</v>
      </c>
      <c s="25" t="s">
        <v>48</v>
      </c>
      <c s="30" t="s">
        <v>78</v>
      </c>
      <c s="31" t="s">
        <v>79</v>
      </c>
      <c s="32">
        <v>413.1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80</v>
      </c>
    </row>
    <row r="11" spans="1:5" ht="12.75">
      <c r="A11" s="36" t="s">
        <v>54</v>
      </c>
      <c r="E11" s="37" t="s">
        <v>81</v>
      </c>
    </row>
    <row r="12" spans="1:5" ht="140.25">
      <c r="A12" t="s">
        <v>56</v>
      </c>
      <c r="E12" s="35" t="s">
        <v>82</v>
      </c>
    </row>
    <row r="13" spans="1:16" ht="25.5">
      <c r="A13" s="25" t="s">
        <v>46</v>
      </c>
      <c s="29" t="s">
        <v>22</v>
      </c>
      <c s="29" t="s">
        <v>83</v>
      </c>
      <c s="25" t="s">
        <v>48</v>
      </c>
      <c s="30" t="s">
        <v>84</v>
      </c>
      <c s="31" t="s">
        <v>79</v>
      </c>
      <c s="32">
        <v>178.6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85</v>
      </c>
    </row>
    <row r="15" spans="1:5" ht="12.75">
      <c r="A15" s="36" t="s">
        <v>54</v>
      </c>
      <c r="E15" s="37" t="s">
        <v>86</v>
      </c>
    </row>
    <row r="16" spans="1:5" ht="140.25">
      <c r="A16" t="s">
        <v>56</v>
      </c>
      <c r="E16" s="35" t="s">
        <v>82</v>
      </c>
    </row>
    <row r="17" spans="1:18" ht="12.75" customHeight="1">
      <c r="A17" s="6" t="s">
        <v>44</v>
      </c>
      <c s="6"/>
      <c s="40" t="s">
        <v>28</v>
      </c>
      <c s="6"/>
      <c s="27" t="s">
        <v>87</v>
      </c>
      <c s="6"/>
      <c s="6"/>
      <c s="6"/>
      <c s="41">
        <f>0+Q17</f>
      </c>
      <c s="6"/>
      <c r="O17">
        <f>0+R17</f>
      </c>
      <c r="Q17">
        <f>0+I18+I22+I26+I30+I34+I38</f>
      </c>
      <c>
        <f>0+O18+O22+O26+O30+O34+O38</f>
      </c>
    </row>
    <row r="18" spans="1:16" ht="12.75">
      <c r="A18" s="25" t="s">
        <v>46</v>
      </c>
      <c s="29" t="s">
        <v>21</v>
      </c>
      <c s="29" t="s">
        <v>88</v>
      </c>
      <c s="25" t="s">
        <v>48</v>
      </c>
      <c s="30" t="s">
        <v>89</v>
      </c>
      <c s="31" t="s">
        <v>90</v>
      </c>
      <c s="32">
        <v>94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91</v>
      </c>
    </row>
    <row r="20" spans="1:5" ht="38.25">
      <c r="A20" s="36" t="s">
        <v>54</v>
      </c>
      <c r="E20" s="37" t="s">
        <v>92</v>
      </c>
    </row>
    <row r="21" spans="1:5" ht="63.75">
      <c r="A21" t="s">
        <v>56</v>
      </c>
      <c r="E21" s="35" t="s">
        <v>93</v>
      </c>
    </row>
    <row r="22" spans="1:16" ht="25.5">
      <c r="A22" s="25" t="s">
        <v>46</v>
      </c>
      <c s="29" t="s">
        <v>32</v>
      </c>
      <c s="29" t="s">
        <v>94</v>
      </c>
      <c s="25" t="s">
        <v>48</v>
      </c>
      <c s="30" t="s">
        <v>95</v>
      </c>
      <c s="31" t="s">
        <v>90</v>
      </c>
      <c s="32">
        <v>229.5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38.25">
      <c r="A23" s="34" t="s">
        <v>52</v>
      </c>
      <c r="E23" s="35" t="s">
        <v>96</v>
      </c>
    </row>
    <row r="24" spans="1:5" ht="38.25">
      <c r="A24" s="36" t="s">
        <v>54</v>
      </c>
      <c r="E24" s="37" t="s">
        <v>97</v>
      </c>
    </row>
    <row r="25" spans="1:5" ht="63.75">
      <c r="A25" t="s">
        <v>56</v>
      </c>
      <c r="E25" s="35" t="s">
        <v>93</v>
      </c>
    </row>
    <row r="26" spans="1:16" ht="12.75">
      <c r="A26" s="25" t="s">
        <v>46</v>
      </c>
      <c s="29" t="s">
        <v>34</v>
      </c>
      <c s="29" t="s">
        <v>98</v>
      </c>
      <c s="25" t="s">
        <v>48</v>
      </c>
      <c s="30" t="s">
        <v>99</v>
      </c>
      <c s="31" t="s">
        <v>100</v>
      </c>
      <c s="32">
        <v>4850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101</v>
      </c>
    </row>
    <row r="28" spans="1:5" ht="12.75">
      <c r="A28" s="36" t="s">
        <v>54</v>
      </c>
      <c r="E28" s="37" t="s">
        <v>102</v>
      </c>
    </row>
    <row r="29" spans="1:5" ht="12.75">
      <c r="A29" t="s">
        <v>56</v>
      </c>
      <c r="E29" s="35" t="s">
        <v>103</v>
      </c>
    </row>
    <row r="30" spans="1:16" ht="12.75">
      <c r="A30" s="25" t="s">
        <v>46</v>
      </c>
      <c s="29" t="s">
        <v>36</v>
      </c>
      <c s="29" t="s">
        <v>104</v>
      </c>
      <c s="25" t="s">
        <v>48</v>
      </c>
      <c s="30" t="s">
        <v>105</v>
      </c>
      <c s="31" t="s">
        <v>90</v>
      </c>
      <c s="32">
        <v>490.3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38.25">
      <c r="A31" s="34" t="s">
        <v>52</v>
      </c>
      <c r="E31" s="35" t="s">
        <v>106</v>
      </c>
    </row>
    <row r="32" spans="1:5" ht="51">
      <c r="A32" s="36" t="s">
        <v>54</v>
      </c>
      <c r="E32" s="37" t="s">
        <v>107</v>
      </c>
    </row>
    <row r="33" spans="1:5" ht="38.25">
      <c r="A33" t="s">
        <v>56</v>
      </c>
      <c r="E33" s="35" t="s">
        <v>108</v>
      </c>
    </row>
    <row r="34" spans="1:16" ht="12.75">
      <c r="A34" s="25" t="s">
        <v>46</v>
      </c>
      <c s="29" t="s">
        <v>109</v>
      </c>
      <c s="29" t="s">
        <v>110</v>
      </c>
      <c s="25" t="s">
        <v>48</v>
      </c>
      <c s="30" t="s">
        <v>111</v>
      </c>
      <c s="31" t="s">
        <v>90</v>
      </c>
      <c s="32">
        <v>229.5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25.5">
      <c r="A35" s="34" t="s">
        <v>52</v>
      </c>
      <c r="E35" s="35" t="s">
        <v>112</v>
      </c>
    </row>
    <row r="36" spans="1:5" ht="12.75">
      <c r="A36" s="36" t="s">
        <v>54</v>
      </c>
      <c r="E36" s="37" t="s">
        <v>113</v>
      </c>
    </row>
    <row r="37" spans="1:5" ht="306">
      <c r="A37" t="s">
        <v>56</v>
      </c>
      <c r="E37" s="35" t="s">
        <v>114</v>
      </c>
    </row>
    <row r="38" spans="1:16" ht="12.75">
      <c r="A38" s="25" t="s">
        <v>46</v>
      </c>
      <c s="29" t="s">
        <v>115</v>
      </c>
      <c s="29" t="s">
        <v>116</v>
      </c>
      <c s="25" t="s">
        <v>48</v>
      </c>
      <c s="30" t="s">
        <v>117</v>
      </c>
      <c s="31" t="s">
        <v>100</v>
      </c>
      <c s="32">
        <v>1147.5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25.5">
      <c r="A39" s="34" t="s">
        <v>52</v>
      </c>
      <c r="E39" s="35" t="s">
        <v>118</v>
      </c>
    </row>
    <row r="40" spans="1:5" ht="38.25">
      <c r="A40" s="36" t="s">
        <v>54</v>
      </c>
      <c r="E40" s="37" t="s">
        <v>119</v>
      </c>
    </row>
    <row r="41" spans="1:5" ht="38.25">
      <c r="A41" t="s">
        <v>56</v>
      </c>
      <c r="E41" s="35" t="s">
        <v>120</v>
      </c>
    </row>
    <row r="42" spans="1:18" ht="12.75" customHeight="1">
      <c r="A42" s="6" t="s">
        <v>44</v>
      </c>
      <c s="6"/>
      <c s="40" t="s">
        <v>34</v>
      </c>
      <c s="6"/>
      <c s="27" t="s">
        <v>121</v>
      </c>
      <c s="6"/>
      <c s="6"/>
      <c s="6"/>
      <c s="41">
        <f>0+Q42</f>
      </c>
      <c s="6"/>
      <c r="O42">
        <f>0+R42</f>
      </c>
      <c r="Q42">
        <f>0+I43+I47+I51+I55+I59+I63+I67</f>
      </c>
      <c>
        <f>0+O43+O47+O51+O55+O59+O63+O67</f>
      </c>
    </row>
    <row r="43" spans="1:16" ht="12.75">
      <c r="A43" s="25" t="s">
        <v>46</v>
      </c>
      <c s="29" t="s">
        <v>39</v>
      </c>
      <c s="29" t="s">
        <v>122</v>
      </c>
      <c s="25" t="s">
        <v>48</v>
      </c>
      <c s="30" t="s">
        <v>123</v>
      </c>
      <c s="31" t="s">
        <v>90</v>
      </c>
      <c s="32">
        <v>170.235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38.25">
      <c r="A44" s="34" t="s">
        <v>52</v>
      </c>
      <c r="E44" s="35" t="s">
        <v>124</v>
      </c>
    </row>
    <row r="45" spans="1:5" ht="12.75">
      <c r="A45" s="36" t="s">
        <v>54</v>
      </c>
      <c r="E45" s="37" t="s">
        <v>125</v>
      </c>
    </row>
    <row r="46" spans="1:5" ht="51">
      <c r="A46" t="s">
        <v>56</v>
      </c>
      <c r="E46" s="35" t="s">
        <v>126</v>
      </c>
    </row>
    <row r="47" spans="1:16" ht="12.75">
      <c r="A47" s="25" t="s">
        <v>46</v>
      </c>
      <c s="29" t="s">
        <v>41</v>
      </c>
      <c s="29" t="s">
        <v>127</v>
      </c>
      <c s="25" t="s">
        <v>48</v>
      </c>
      <c s="30" t="s">
        <v>128</v>
      </c>
      <c s="31" t="s">
        <v>100</v>
      </c>
      <c s="32">
        <v>1147.5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25.5">
      <c r="A48" s="34" t="s">
        <v>52</v>
      </c>
      <c r="E48" s="35" t="s">
        <v>129</v>
      </c>
    </row>
    <row r="49" spans="1:5" ht="38.25">
      <c r="A49" s="36" t="s">
        <v>54</v>
      </c>
      <c r="E49" s="37" t="s">
        <v>119</v>
      </c>
    </row>
    <row r="50" spans="1:5" ht="51">
      <c r="A50" t="s">
        <v>56</v>
      </c>
      <c r="E50" s="35" t="s">
        <v>126</v>
      </c>
    </row>
    <row r="51" spans="1:16" ht="12.75">
      <c r="A51" s="25" t="s">
        <v>46</v>
      </c>
      <c s="29" t="s">
        <v>43</v>
      </c>
      <c s="29" t="s">
        <v>130</v>
      </c>
      <c s="25" t="s">
        <v>131</v>
      </c>
      <c s="30" t="s">
        <v>132</v>
      </c>
      <c s="31" t="s">
        <v>100</v>
      </c>
      <c s="32">
        <v>5674.5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63.75">
      <c r="A52" s="34" t="s">
        <v>52</v>
      </c>
      <c r="E52" s="35" t="s">
        <v>133</v>
      </c>
    </row>
    <row r="53" spans="1:5" ht="12.75">
      <c r="A53" s="36" t="s">
        <v>54</v>
      </c>
      <c r="E53" s="37" t="s">
        <v>134</v>
      </c>
    </row>
    <row r="54" spans="1:5" ht="51">
      <c r="A54" t="s">
        <v>56</v>
      </c>
      <c r="E54" s="35" t="s">
        <v>126</v>
      </c>
    </row>
    <row r="55" spans="1:16" ht="12.75">
      <c r="A55" s="25" t="s">
        <v>46</v>
      </c>
      <c s="29" t="s">
        <v>135</v>
      </c>
      <c s="29" t="s">
        <v>136</v>
      </c>
      <c s="25" t="s">
        <v>48</v>
      </c>
      <c s="30" t="s">
        <v>137</v>
      </c>
      <c s="31" t="s">
        <v>100</v>
      </c>
      <c s="32">
        <v>183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51">
      <c r="A56" s="34" t="s">
        <v>52</v>
      </c>
      <c r="E56" s="35" t="s">
        <v>138</v>
      </c>
    </row>
    <row r="57" spans="1:5" ht="12.75">
      <c r="A57" s="36" t="s">
        <v>54</v>
      </c>
      <c r="E57" s="37" t="s">
        <v>139</v>
      </c>
    </row>
    <row r="58" spans="1:5" ht="102">
      <c r="A58" t="s">
        <v>56</v>
      </c>
      <c r="E58" s="35" t="s">
        <v>140</v>
      </c>
    </row>
    <row r="59" spans="1:16" ht="12.75">
      <c r="A59" s="25" t="s">
        <v>46</v>
      </c>
      <c s="29" t="s">
        <v>141</v>
      </c>
      <c s="29" t="s">
        <v>142</v>
      </c>
      <c s="25" t="s">
        <v>48</v>
      </c>
      <c s="30" t="s">
        <v>143</v>
      </c>
      <c s="31" t="s">
        <v>100</v>
      </c>
      <c s="32">
        <v>5790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25.5">
      <c r="A60" s="34" t="s">
        <v>52</v>
      </c>
      <c r="E60" s="35" t="s">
        <v>144</v>
      </c>
    </row>
    <row r="61" spans="1:5" ht="51">
      <c r="A61" s="36" t="s">
        <v>54</v>
      </c>
      <c r="E61" s="37" t="s">
        <v>145</v>
      </c>
    </row>
    <row r="62" spans="1:5" ht="89.25">
      <c r="A62" t="s">
        <v>56</v>
      </c>
      <c r="E62" s="35" t="s">
        <v>146</v>
      </c>
    </row>
    <row r="63" spans="1:16" ht="12.75">
      <c r="A63" s="25" t="s">
        <v>46</v>
      </c>
      <c s="29" t="s">
        <v>147</v>
      </c>
      <c s="29" t="s">
        <v>148</v>
      </c>
      <c s="25" t="s">
        <v>48</v>
      </c>
      <c s="30" t="s">
        <v>149</v>
      </c>
      <c s="31" t="s">
        <v>100</v>
      </c>
      <c s="32">
        <v>1310</v>
      </c>
      <c s="33">
        <v>0</v>
      </c>
      <c s="33">
        <f>ROUND(ROUND(H63,2)*ROUND(G63,3),2)</f>
      </c>
      <c s="31" t="s">
        <v>150</v>
      </c>
      <c r="O63">
        <f>(I63*21)/100</f>
      </c>
      <c t="s">
        <v>22</v>
      </c>
    </row>
    <row r="64" spans="1:5" ht="38.25">
      <c r="A64" s="34" t="s">
        <v>52</v>
      </c>
      <c r="E64" s="35" t="s">
        <v>151</v>
      </c>
    </row>
    <row r="65" spans="1:5" ht="38.25">
      <c r="A65" s="36" t="s">
        <v>54</v>
      </c>
      <c r="E65" s="37" t="s">
        <v>152</v>
      </c>
    </row>
    <row r="66" spans="1:5" ht="102">
      <c r="A66" t="s">
        <v>56</v>
      </c>
      <c r="E66" s="35" t="s">
        <v>140</v>
      </c>
    </row>
    <row r="67" spans="1:16" ht="12.75">
      <c r="A67" s="25" t="s">
        <v>46</v>
      </c>
      <c s="29" t="s">
        <v>153</v>
      </c>
      <c s="29" t="s">
        <v>154</v>
      </c>
      <c s="25" t="s">
        <v>48</v>
      </c>
      <c s="30" t="s">
        <v>155</v>
      </c>
      <c s="31" t="s">
        <v>100</v>
      </c>
      <c s="32">
        <v>5973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38.25">
      <c r="A68" s="34" t="s">
        <v>52</v>
      </c>
      <c r="E68" s="35" t="s">
        <v>156</v>
      </c>
    </row>
    <row r="69" spans="1:5" ht="63.75">
      <c r="A69" s="36" t="s">
        <v>54</v>
      </c>
      <c r="E69" s="37" t="s">
        <v>157</v>
      </c>
    </row>
    <row r="70" spans="1:5" ht="51">
      <c r="A70" t="s">
        <v>56</v>
      </c>
      <c r="E70" s="35" t="s">
        <v>158</v>
      </c>
    </row>
    <row r="71" spans="1:18" ht="12.75" customHeight="1">
      <c r="A71" s="6" t="s">
        <v>44</v>
      </c>
      <c s="6"/>
      <c s="40" t="s">
        <v>39</v>
      </c>
      <c s="6"/>
      <c s="27" t="s">
        <v>45</v>
      </c>
      <c s="6"/>
      <c s="6"/>
      <c s="6"/>
      <c s="41">
        <f>0+Q71</f>
      </c>
      <c s="6"/>
      <c r="O71">
        <f>0+R71</f>
      </c>
      <c r="Q71">
        <f>0+I72</f>
      </c>
      <c>
        <f>0+O72</f>
      </c>
    </row>
    <row r="72" spans="1:16" ht="12.75">
      <c r="A72" s="25" t="s">
        <v>46</v>
      </c>
      <c s="29" t="s">
        <v>159</v>
      </c>
      <c s="29" t="s">
        <v>160</v>
      </c>
      <c s="25" t="s">
        <v>48</v>
      </c>
      <c s="30" t="s">
        <v>161</v>
      </c>
      <c s="31" t="s">
        <v>50</v>
      </c>
      <c s="32">
        <v>4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4" t="s">
        <v>52</v>
      </c>
      <c r="E73" s="35" t="s">
        <v>162</v>
      </c>
    </row>
    <row r="74" spans="1:5" ht="12.75">
      <c r="A74" s="36" t="s">
        <v>54</v>
      </c>
      <c r="E74" s="37" t="s">
        <v>163</v>
      </c>
    </row>
    <row r="75" spans="1:5" ht="51">
      <c r="A75" t="s">
        <v>56</v>
      </c>
      <c r="E75" s="35" t="s">
        <v>164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0+O9+O14+O63+O72+O89+O114+O163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169</v>
      </c>
      <c s="38">
        <f>0+I9+I14+I63+I72+I89+I114+I163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165</v>
      </c>
      <c s="13" t="s">
        <v>166</v>
      </c>
      <c s="1"/>
      <c s="14" t="s">
        <v>167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168</v>
      </c>
      <c s="16" t="s">
        <v>17</v>
      </c>
      <c s="17" t="s">
        <v>169</v>
      </c>
      <c s="6"/>
      <c s="18" t="s">
        <v>170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76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25.5">
      <c r="A10" s="25" t="s">
        <v>46</v>
      </c>
      <c s="29" t="s">
        <v>28</v>
      </c>
      <c s="29" t="s">
        <v>77</v>
      </c>
      <c s="25" t="s">
        <v>48</v>
      </c>
      <c s="30" t="s">
        <v>78</v>
      </c>
      <c s="31" t="s">
        <v>79</v>
      </c>
      <c s="32">
        <v>2427.3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2.75">
      <c r="A11" s="34" t="s">
        <v>52</v>
      </c>
      <c r="E11" s="35" t="s">
        <v>48</v>
      </c>
    </row>
    <row r="12" spans="1:5" ht="51">
      <c r="A12" s="36" t="s">
        <v>54</v>
      </c>
      <c r="E12" s="37" t="s">
        <v>172</v>
      </c>
    </row>
    <row r="13" spans="1:5" ht="140.25">
      <c r="A13" t="s">
        <v>56</v>
      </c>
      <c r="E13" s="35" t="s">
        <v>82</v>
      </c>
    </row>
    <row r="14" spans="1:18" ht="12.75" customHeight="1">
      <c r="A14" s="6" t="s">
        <v>44</v>
      </c>
      <c s="6"/>
      <c s="40" t="s">
        <v>28</v>
      </c>
      <c s="6"/>
      <c s="27" t="s">
        <v>87</v>
      </c>
      <c s="6"/>
      <c s="6"/>
      <c s="6"/>
      <c s="41">
        <f>0+Q14</f>
      </c>
      <c s="6"/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25" t="s">
        <v>46</v>
      </c>
      <c s="29" t="s">
        <v>22</v>
      </c>
      <c s="29" t="s">
        <v>173</v>
      </c>
      <c s="25" t="s">
        <v>48</v>
      </c>
      <c s="30" t="s">
        <v>174</v>
      </c>
      <c s="31" t="s">
        <v>100</v>
      </c>
      <c s="32">
        <v>61.6</v>
      </c>
      <c s="33">
        <v>0</v>
      </c>
      <c s="33">
        <f>ROUND(ROUND(H15,2)*ROUND(G15,3),2)</f>
      </c>
      <c s="31" t="s">
        <v>51</v>
      </c>
      <c r="O15">
        <f>(I15*21)/100</f>
      </c>
      <c t="s">
        <v>22</v>
      </c>
    </row>
    <row r="16" spans="1:5" ht="51">
      <c r="A16" s="34" t="s">
        <v>52</v>
      </c>
      <c r="E16" s="35" t="s">
        <v>175</v>
      </c>
    </row>
    <row r="17" spans="1:5" ht="38.25">
      <c r="A17" s="36" t="s">
        <v>54</v>
      </c>
      <c r="E17" s="37" t="s">
        <v>176</v>
      </c>
    </row>
    <row r="18" spans="1:5" ht="12.75">
      <c r="A18" t="s">
        <v>56</v>
      </c>
      <c r="E18" s="35" t="s">
        <v>177</v>
      </c>
    </row>
    <row r="19" spans="1:16" ht="12.75">
      <c r="A19" s="25" t="s">
        <v>46</v>
      </c>
      <c s="29" t="s">
        <v>21</v>
      </c>
      <c s="29" t="s">
        <v>88</v>
      </c>
      <c s="25" t="s">
        <v>48</v>
      </c>
      <c s="30" t="s">
        <v>89</v>
      </c>
      <c s="31" t="s">
        <v>90</v>
      </c>
      <c s="32">
        <v>1.1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51">
      <c r="A20" s="34" t="s">
        <v>52</v>
      </c>
      <c r="E20" s="35" t="s">
        <v>178</v>
      </c>
    </row>
    <row r="21" spans="1:5" ht="12.75">
      <c r="A21" s="36" t="s">
        <v>54</v>
      </c>
      <c r="E21" s="37" t="s">
        <v>179</v>
      </c>
    </row>
    <row r="22" spans="1:5" ht="63.75">
      <c r="A22" t="s">
        <v>56</v>
      </c>
      <c r="E22" s="35" t="s">
        <v>93</v>
      </c>
    </row>
    <row r="23" spans="1:16" ht="25.5">
      <c r="A23" s="25" t="s">
        <v>46</v>
      </c>
      <c s="29" t="s">
        <v>32</v>
      </c>
      <c s="29" t="s">
        <v>94</v>
      </c>
      <c s="25" t="s">
        <v>48</v>
      </c>
      <c s="30" t="s">
        <v>95</v>
      </c>
      <c s="31" t="s">
        <v>90</v>
      </c>
      <c s="32">
        <v>2.75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38.25">
      <c r="A24" s="34" t="s">
        <v>52</v>
      </c>
      <c r="E24" s="35" t="s">
        <v>180</v>
      </c>
    </row>
    <row r="25" spans="1:5" ht="12.75">
      <c r="A25" s="36" t="s">
        <v>54</v>
      </c>
      <c r="E25" s="37" t="s">
        <v>181</v>
      </c>
    </row>
    <row r="26" spans="1:5" ht="63.75">
      <c r="A26" t="s">
        <v>56</v>
      </c>
      <c r="E26" s="35" t="s">
        <v>93</v>
      </c>
    </row>
    <row r="27" spans="1:16" ht="12.75">
      <c r="A27" s="25" t="s">
        <v>46</v>
      </c>
      <c s="29" t="s">
        <v>34</v>
      </c>
      <c s="29" t="s">
        <v>182</v>
      </c>
      <c s="25" t="s">
        <v>48</v>
      </c>
      <c s="30" t="s">
        <v>183</v>
      </c>
      <c s="31" t="s">
        <v>184</v>
      </c>
      <c s="32">
        <v>11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25.5">
      <c r="A28" s="34" t="s">
        <v>52</v>
      </c>
      <c r="E28" s="35" t="s">
        <v>185</v>
      </c>
    </row>
    <row r="29" spans="1:5" ht="12.75">
      <c r="A29" s="36" t="s">
        <v>54</v>
      </c>
      <c r="E29" s="37" t="s">
        <v>186</v>
      </c>
    </row>
    <row r="30" spans="1:5" ht="25.5">
      <c r="A30" t="s">
        <v>56</v>
      </c>
      <c r="E30" s="35" t="s">
        <v>187</v>
      </c>
    </row>
    <row r="31" spans="1:16" ht="12.75">
      <c r="A31" s="25" t="s">
        <v>46</v>
      </c>
      <c s="29" t="s">
        <v>36</v>
      </c>
      <c s="29" t="s">
        <v>188</v>
      </c>
      <c s="25" t="s">
        <v>48</v>
      </c>
      <c s="30" t="s">
        <v>189</v>
      </c>
      <c s="31" t="s">
        <v>190</v>
      </c>
      <c s="32">
        <v>260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25.5">
      <c r="A32" s="34" t="s">
        <v>52</v>
      </c>
      <c r="E32" s="35" t="s">
        <v>191</v>
      </c>
    </row>
    <row r="33" spans="1:5" ht="12.75">
      <c r="A33" s="36" t="s">
        <v>54</v>
      </c>
      <c r="E33" s="37" t="s">
        <v>192</v>
      </c>
    </row>
    <row r="34" spans="1:5" ht="38.25">
      <c r="A34" t="s">
        <v>56</v>
      </c>
      <c r="E34" s="35" t="s">
        <v>193</v>
      </c>
    </row>
    <row r="35" spans="1:16" ht="12.75">
      <c r="A35" s="25" t="s">
        <v>46</v>
      </c>
      <c s="29" t="s">
        <v>109</v>
      </c>
      <c s="29" t="s">
        <v>194</v>
      </c>
      <c s="25" t="s">
        <v>48</v>
      </c>
      <c s="30" t="s">
        <v>195</v>
      </c>
      <c s="31" t="s">
        <v>90</v>
      </c>
      <c s="32">
        <v>27.75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196</v>
      </c>
    </row>
    <row r="37" spans="1:5" ht="38.25">
      <c r="A37" s="36" t="s">
        <v>54</v>
      </c>
      <c r="E37" s="37" t="s">
        <v>197</v>
      </c>
    </row>
    <row r="38" spans="1:5" ht="318.75">
      <c r="A38" t="s">
        <v>56</v>
      </c>
      <c r="E38" s="35" t="s">
        <v>198</v>
      </c>
    </row>
    <row r="39" spans="1:16" ht="12.75">
      <c r="A39" s="25" t="s">
        <v>46</v>
      </c>
      <c s="29" t="s">
        <v>115</v>
      </c>
      <c s="29" t="s">
        <v>199</v>
      </c>
      <c s="25" t="s">
        <v>48</v>
      </c>
      <c s="30" t="s">
        <v>200</v>
      </c>
      <c s="31" t="s">
        <v>90</v>
      </c>
      <c s="32">
        <v>1357.2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25.5">
      <c r="A40" s="34" t="s">
        <v>52</v>
      </c>
      <c r="E40" s="35" t="s">
        <v>201</v>
      </c>
    </row>
    <row r="41" spans="1:5" ht="38.25">
      <c r="A41" s="36" t="s">
        <v>54</v>
      </c>
      <c r="E41" s="37" t="s">
        <v>202</v>
      </c>
    </row>
    <row r="42" spans="1:5" ht="318.75">
      <c r="A42" t="s">
        <v>56</v>
      </c>
      <c r="E42" s="35" t="s">
        <v>198</v>
      </c>
    </row>
    <row r="43" spans="1:16" ht="12.75">
      <c r="A43" s="25" t="s">
        <v>46</v>
      </c>
      <c s="29" t="s">
        <v>39</v>
      </c>
      <c s="29" t="s">
        <v>203</v>
      </c>
      <c s="25" t="s">
        <v>48</v>
      </c>
      <c s="30" t="s">
        <v>204</v>
      </c>
      <c s="31" t="s">
        <v>184</v>
      </c>
      <c s="32">
        <v>13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25.5">
      <c r="A44" s="34" t="s">
        <v>52</v>
      </c>
      <c r="E44" s="35" t="s">
        <v>205</v>
      </c>
    </row>
    <row r="45" spans="1:5" ht="12.75">
      <c r="A45" s="36" t="s">
        <v>54</v>
      </c>
      <c r="E45" s="37" t="s">
        <v>206</v>
      </c>
    </row>
    <row r="46" spans="1:5" ht="25.5">
      <c r="A46" t="s">
        <v>56</v>
      </c>
      <c r="E46" s="35" t="s">
        <v>207</v>
      </c>
    </row>
    <row r="47" spans="1:16" ht="12.75">
      <c r="A47" s="25" t="s">
        <v>46</v>
      </c>
      <c s="29" t="s">
        <v>41</v>
      </c>
      <c s="29" t="s">
        <v>208</v>
      </c>
      <c s="25" t="s">
        <v>48</v>
      </c>
      <c s="30" t="s">
        <v>209</v>
      </c>
      <c s="31" t="s">
        <v>90</v>
      </c>
      <c s="32">
        <v>1284.15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25.5">
      <c r="A48" s="34" t="s">
        <v>52</v>
      </c>
      <c r="E48" s="35" t="s">
        <v>210</v>
      </c>
    </row>
    <row r="49" spans="1:5" ht="12.75">
      <c r="A49" s="36" t="s">
        <v>54</v>
      </c>
      <c r="E49" s="37" t="s">
        <v>211</v>
      </c>
    </row>
    <row r="50" spans="1:5" ht="191.25">
      <c r="A50" t="s">
        <v>56</v>
      </c>
      <c r="E50" s="35" t="s">
        <v>212</v>
      </c>
    </row>
    <row r="51" spans="1:16" ht="12.75">
      <c r="A51" s="25" t="s">
        <v>46</v>
      </c>
      <c s="29" t="s">
        <v>43</v>
      </c>
      <c s="29" t="s">
        <v>213</v>
      </c>
      <c s="25" t="s">
        <v>48</v>
      </c>
      <c s="30" t="s">
        <v>214</v>
      </c>
      <c s="31" t="s">
        <v>90</v>
      </c>
      <c s="32">
        <v>100.8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51">
      <c r="A52" s="34" t="s">
        <v>52</v>
      </c>
      <c r="E52" s="35" t="s">
        <v>215</v>
      </c>
    </row>
    <row r="53" spans="1:5" ht="25.5">
      <c r="A53" s="36" t="s">
        <v>54</v>
      </c>
      <c r="E53" s="37" t="s">
        <v>216</v>
      </c>
    </row>
    <row r="54" spans="1:5" ht="229.5">
      <c r="A54" t="s">
        <v>56</v>
      </c>
      <c r="E54" s="35" t="s">
        <v>217</v>
      </c>
    </row>
    <row r="55" spans="1:16" ht="12.75">
      <c r="A55" s="25" t="s">
        <v>46</v>
      </c>
      <c s="29" t="s">
        <v>135</v>
      </c>
      <c s="29" t="s">
        <v>218</v>
      </c>
      <c s="25" t="s">
        <v>48</v>
      </c>
      <c s="30" t="s">
        <v>219</v>
      </c>
      <c s="31" t="s">
        <v>90</v>
      </c>
      <c s="32">
        <v>605.625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89.25">
      <c r="A56" s="34" t="s">
        <v>52</v>
      </c>
      <c r="E56" s="35" t="s">
        <v>220</v>
      </c>
    </row>
    <row r="57" spans="1:5" ht="25.5">
      <c r="A57" s="36" t="s">
        <v>54</v>
      </c>
      <c r="E57" s="37" t="s">
        <v>221</v>
      </c>
    </row>
    <row r="58" spans="1:5" ht="229.5">
      <c r="A58" t="s">
        <v>56</v>
      </c>
      <c r="E58" s="35" t="s">
        <v>222</v>
      </c>
    </row>
    <row r="59" spans="1:16" ht="12.75">
      <c r="A59" s="25" t="s">
        <v>46</v>
      </c>
      <c s="29" t="s">
        <v>141</v>
      </c>
      <c s="29" t="s">
        <v>223</v>
      </c>
      <c s="25" t="s">
        <v>48</v>
      </c>
      <c s="30" t="s">
        <v>224</v>
      </c>
      <c s="31" t="s">
        <v>90</v>
      </c>
      <c s="32">
        <v>411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51">
      <c r="A60" s="34" t="s">
        <v>52</v>
      </c>
      <c r="E60" s="35" t="s">
        <v>225</v>
      </c>
    </row>
    <row r="61" spans="1:5" ht="25.5">
      <c r="A61" s="36" t="s">
        <v>54</v>
      </c>
      <c r="E61" s="37" t="s">
        <v>226</v>
      </c>
    </row>
    <row r="62" spans="1:5" ht="293.25">
      <c r="A62" t="s">
        <v>56</v>
      </c>
      <c r="E62" s="35" t="s">
        <v>227</v>
      </c>
    </row>
    <row r="63" spans="1:18" ht="12.75" customHeight="1">
      <c r="A63" s="6" t="s">
        <v>44</v>
      </c>
      <c s="6"/>
      <c s="40" t="s">
        <v>22</v>
      </c>
      <c s="6"/>
      <c s="27" t="s">
        <v>228</v>
      </c>
      <c s="6"/>
      <c s="6"/>
      <c s="6"/>
      <c s="41">
        <f>0+Q63</f>
      </c>
      <c s="6"/>
      <c r="O63">
        <f>0+R63</f>
      </c>
      <c r="Q63">
        <f>0+I64+I68</f>
      </c>
      <c>
        <f>0+O64+O68</f>
      </c>
    </row>
    <row r="64" spans="1:16" ht="12.75">
      <c r="A64" s="25" t="s">
        <v>46</v>
      </c>
      <c s="29" t="s">
        <v>147</v>
      </c>
      <c s="29" t="s">
        <v>229</v>
      </c>
      <c s="25" t="s">
        <v>48</v>
      </c>
      <c s="30" t="s">
        <v>230</v>
      </c>
      <c s="31" t="s">
        <v>184</v>
      </c>
      <c s="32">
        <v>331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38.25">
      <c r="A65" s="34" t="s">
        <v>52</v>
      </c>
      <c r="E65" s="35" t="s">
        <v>231</v>
      </c>
    </row>
    <row r="66" spans="1:5" ht="12.75">
      <c r="A66" s="36" t="s">
        <v>54</v>
      </c>
      <c r="E66" s="37" t="s">
        <v>232</v>
      </c>
    </row>
    <row r="67" spans="1:5" ht="165.75">
      <c r="A67" t="s">
        <v>56</v>
      </c>
      <c r="E67" s="35" t="s">
        <v>233</v>
      </c>
    </row>
    <row r="68" spans="1:16" ht="12.75">
      <c r="A68" s="25" t="s">
        <v>46</v>
      </c>
      <c s="29" t="s">
        <v>153</v>
      </c>
      <c s="29" t="s">
        <v>234</v>
      </c>
      <c s="25" t="s">
        <v>48</v>
      </c>
      <c s="30" t="s">
        <v>235</v>
      </c>
      <c s="31" t="s">
        <v>90</v>
      </c>
      <c s="32">
        <v>1.633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25.5">
      <c r="A69" s="34" t="s">
        <v>52</v>
      </c>
      <c r="E69" s="35" t="s">
        <v>236</v>
      </c>
    </row>
    <row r="70" spans="1:5" ht="12.75">
      <c r="A70" s="36" t="s">
        <v>54</v>
      </c>
      <c r="E70" s="37" t="s">
        <v>237</v>
      </c>
    </row>
    <row r="71" spans="1:5" ht="369.75">
      <c r="A71" t="s">
        <v>56</v>
      </c>
      <c r="E71" s="35" t="s">
        <v>238</v>
      </c>
    </row>
    <row r="72" spans="1:18" ht="12.75" customHeight="1">
      <c r="A72" s="6" t="s">
        <v>44</v>
      </c>
      <c s="6"/>
      <c s="40" t="s">
        <v>32</v>
      </c>
      <c s="6"/>
      <c s="27" t="s">
        <v>239</v>
      </c>
      <c s="6"/>
      <c s="6"/>
      <c s="6"/>
      <c s="41">
        <f>0+Q72</f>
      </c>
      <c s="6"/>
      <c r="O72">
        <f>0+R72</f>
      </c>
      <c r="Q72">
        <f>0+I73+I77+I81+I85</f>
      </c>
      <c>
        <f>0+O73+O77+O81+O85</f>
      </c>
    </row>
    <row r="73" spans="1:16" ht="12.75">
      <c r="A73" s="25" t="s">
        <v>46</v>
      </c>
      <c s="29" t="s">
        <v>159</v>
      </c>
      <c s="29" t="s">
        <v>240</v>
      </c>
      <c s="25" t="s">
        <v>48</v>
      </c>
      <c s="30" t="s">
        <v>241</v>
      </c>
      <c s="31" t="s">
        <v>90</v>
      </c>
      <c s="32">
        <v>0.553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38.25">
      <c r="A74" s="34" t="s">
        <v>52</v>
      </c>
      <c r="E74" s="35" t="s">
        <v>242</v>
      </c>
    </row>
    <row r="75" spans="1:5" ht="12.75">
      <c r="A75" s="36" t="s">
        <v>54</v>
      </c>
      <c r="E75" s="37" t="s">
        <v>243</v>
      </c>
    </row>
    <row r="76" spans="1:5" ht="369.75">
      <c r="A76" t="s">
        <v>56</v>
      </c>
      <c r="E76" s="35" t="s">
        <v>244</v>
      </c>
    </row>
    <row r="77" spans="1:16" ht="12.75">
      <c r="A77" s="25" t="s">
        <v>46</v>
      </c>
      <c s="29" t="s">
        <v>245</v>
      </c>
      <c s="29" t="s">
        <v>246</v>
      </c>
      <c s="25" t="s">
        <v>48</v>
      </c>
      <c s="30" t="s">
        <v>247</v>
      </c>
      <c s="31" t="s">
        <v>90</v>
      </c>
      <c s="32">
        <v>0.5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25.5">
      <c r="A78" s="34" t="s">
        <v>52</v>
      </c>
      <c r="E78" s="35" t="s">
        <v>248</v>
      </c>
    </row>
    <row r="79" spans="1:5" ht="12.75">
      <c r="A79" s="36" t="s">
        <v>54</v>
      </c>
      <c r="E79" s="37" t="s">
        <v>249</v>
      </c>
    </row>
    <row r="80" spans="1:5" ht="369.75">
      <c r="A80" t="s">
        <v>56</v>
      </c>
      <c r="E80" s="35" t="s">
        <v>244</v>
      </c>
    </row>
    <row r="81" spans="1:16" ht="12.75">
      <c r="A81" s="25" t="s">
        <v>46</v>
      </c>
      <c s="29" t="s">
        <v>250</v>
      </c>
      <c s="29" t="s">
        <v>251</v>
      </c>
      <c s="25" t="s">
        <v>48</v>
      </c>
      <c s="30" t="s">
        <v>252</v>
      </c>
      <c s="31" t="s">
        <v>90</v>
      </c>
      <c s="32">
        <v>2.56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253</v>
      </c>
    </row>
    <row r="83" spans="1:5" ht="12.75">
      <c r="A83" s="36" t="s">
        <v>54</v>
      </c>
      <c r="E83" s="37" t="s">
        <v>254</v>
      </c>
    </row>
    <row r="84" spans="1:5" ht="369.75">
      <c r="A84" t="s">
        <v>56</v>
      </c>
      <c r="E84" s="35" t="s">
        <v>244</v>
      </c>
    </row>
    <row r="85" spans="1:16" ht="12.75">
      <c r="A85" s="25" t="s">
        <v>46</v>
      </c>
      <c s="29" t="s">
        <v>255</v>
      </c>
      <c s="29" t="s">
        <v>256</v>
      </c>
      <c s="25" t="s">
        <v>48</v>
      </c>
      <c s="30" t="s">
        <v>257</v>
      </c>
      <c s="31" t="s">
        <v>90</v>
      </c>
      <c s="32">
        <v>1.105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38.25">
      <c r="A86" s="34" t="s">
        <v>52</v>
      </c>
      <c r="E86" s="35" t="s">
        <v>258</v>
      </c>
    </row>
    <row r="87" spans="1:5" ht="12.75">
      <c r="A87" s="36" t="s">
        <v>54</v>
      </c>
      <c r="E87" s="37" t="s">
        <v>259</v>
      </c>
    </row>
    <row r="88" spans="1:5" ht="102">
      <c r="A88" t="s">
        <v>56</v>
      </c>
      <c r="E88" s="35" t="s">
        <v>260</v>
      </c>
    </row>
    <row r="89" spans="1:18" ht="12.75" customHeight="1">
      <c r="A89" s="6" t="s">
        <v>44</v>
      </c>
      <c s="6"/>
      <c s="40" t="s">
        <v>34</v>
      </c>
      <c s="6"/>
      <c s="27" t="s">
        <v>121</v>
      </c>
      <c s="6"/>
      <c s="6"/>
      <c s="6"/>
      <c s="41">
        <f>0+Q89</f>
      </c>
      <c s="6"/>
      <c r="O89">
        <f>0+R89</f>
      </c>
      <c r="Q89">
        <f>0+I90+I94+I98+I102+I106+I110</f>
      </c>
      <c>
        <f>0+O90+O94+O98+O102+O106+O110</f>
      </c>
    </row>
    <row r="90" spans="1:16" ht="12.75">
      <c r="A90" s="25" t="s">
        <v>46</v>
      </c>
      <c s="29" t="s">
        <v>261</v>
      </c>
      <c s="29" t="s">
        <v>262</v>
      </c>
      <c s="25" t="s">
        <v>48</v>
      </c>
      <c s="30" t="s">
        <v>263</v>
      </c>
      <c s="31" t="s">
        <v>100</v>
      </c>
      <c s="32">
        <v>11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25.5">
      <c r="A91" s="34" t="s">
        <v>52</v>
      </c>
      <c r="E91" s="35" t="s">
        <v>264</v>
      </c>
    </row>
    <row r="92" spans="1:5" ht="12.75">
      <c r="A92" s="36" t="s">
        <v>54</v>
      </c>
      <c r="E92" s="37" t="s">
        <v>265</v>
      </c>
    </row>
    <row r="93" spans="1:5" ht="51">
      <c r="A93" t="s">
        <v>56</v>
      </c>
      <c r="E93" s="35" t="s">
        <v>126</v>
      </c>
    </row>
    <row r="94" spans="1:16" ht="12.75">
      <c r="A94" s="25" t="s">
        <v>46</v>
      </c>
      <c s="29" t="s">
        <v>266</v>
      </c>
      <c s="29" t="s">
        <v>267</v>
      </c>
      <c s="25" t="s">
        <v>48</v>
      </c>
      <c s="30" t="s">
        <v>268</v>
      </c>
      <c s="31" t="s">
        <v>100</v>
      </c>
      <c s="32">
        <v>11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25.5">
      <c r="A95" s="34" t="s">
        <v>52</v>
      </c>
      <c r="E95" s="35" t="s">
        <v>269</v>
      </c>
    </row>
    <row r="96" spans="1:5" ht="12.75">
      <c r="A96" s="36" t="s">
        <v>54</v>
      </c>
      <c r="E96" s="37" t="s">
        <v>265</v>
      </c>
    </row>
    <row r="97" spans="1:5" ht="51">
      <c r="A97" t="s">
        <v>56</v>
      </c>
      <c r="E97" s="35" t="s">
        <v>126</v>
      </c>
    </row>
    <row r="98" spans="1:16" ht="12.75">
      <c r="A98" s="25" t="s">
        <v>46</v>
      </c>
      <c s="29" t="s">
        <v>270</v>
      </c>
      <c s="29" t="s">
        <v>271</v>
      </c>
      <c s="25" t="s">
        <v>48</v>
      </c>
      <c s="30" t="s">
        <v>272</v>
      </c>
      <c s="31" t="s">
        <v>100</v>
      </c>
      <c s="32">
        <v>11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25.5">
      <c r="A99" s="34" t="s">
        <v>52</v>
      </c>
      <c r="E99" s="35" t="s">
        <v>273</v>
      </c>
    </row>
    <row r="100" spans="1:5" ht="12.75">
      <c r="A100" s="36" t="s">
        <v>54</v>
      </c>
      <c r="E100" s="37" t="s">
        <v>274</v>
      </c>
    </row>
    <row r="101" spans="1:5" ht="51">
      <c r="A101" t="s">
        <v>56</v>
      </c>
      <c r="E101" s="35" t="s">
        <v>275</v>
      </c>
    </row>
    <row r="102" spans="1:16" ht="12.75">
      <c r="A102" s="25" t="s">
        <v>46</v>
      </c>
      <c s="29" t="s">
        <v>276</v>
      </c>
      <c s="29" t="s">
        <v>277</v>
      </c>
      <c s="25" t="s">
        <v>48</v>
      </c>
      <c s="30" t="s">
        <v>278</v>
      </c>
      <c s="31" t="s">
        <v>100</v>
      </c>
      <c s="32">
        <v>11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25.5">
      <c r="A103" s="34" t="s">
        <v>52</v>
      </c>
      <c r="E103" s="35" t="s">
        <v>279</v>
      </c>
    </row>
    <row r="104" spans="1:5" ht="12.75">
      <c r="A104" s="36" t="s">
        <v>54</v>
      </c>
      <c r="E104" s="37" t="s">
        <v>280</v>
      </c>
    </row>
    <row r="105" spans="1:5" ht="51">
      <c r="A105" t="s">
        <v>56</v>
      </c>
      <c r="E105" s="35" t="s">
        <v>281</v>
      </c>
    </row>
    <row r="106" spans="1:16" ht="12.75">
      <c r="A106" s="25" t="s">
        <v>46</v>
      </c>
      <c s="29" t="s">
        <v>282</v>
      </c>
      <c s="29" t="s">
        <v>283</v>
      </c>
      <c s="25" t="s">
        <v>48</v>
      </c>
      <c s="30" t="s">
        <v>284</v>
      </c>
      <c s="31" t="s">
        <v>100</v>
      </c>
      <c s="32">
        <v>11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285</v>
      </c>
    </row>
    <row r="108" spans="1:5" ht="12.75">
      <c r="A108" s="36" t="s">
        <v>54</v>
      </c>
      <c r="E108" s="37" t="s">
        <v>265</v>
      </c>
    </row>
    <row r="109" spans="1:5" ht="140.25">
      <c r="A109" t="s">
        <v>56</v>
      </c>
      <c r="E109" s="35" t="s">
        <v>286</v>
      </c>
    </row>
    <row r="110" spans="1:16" ht="12.75">
      <c r="A110" s="25" t="s">
        <v>46</v>
      </c>
      <c s="29" t="s">
        <v>287</v>
      </c>
      <c s="29" t="s">
        <v>288</v>
      </c>
      <c s="25" t="s">
        <v>48</v>
      </c>
      <c s="30" t="s">
        <v>289</v>
      </c>
      <c s="31" t="s">
        <v>100</v>
      </c>
      <c s="32">
        <v>11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290</v>
      </c>
    </row>
    <row r="112" spans="1:5" ht="12.75">
      <c r="A112" s="36" t="s">
        <v>54</v>
      </c>
      <c r="E112" s="37" t="s">
        <v>265</v>
      </c>
    </row>
    <row r="113" spans="1:5" ht="140.25">
      <c r="A113" t="s">
        <v>56</v>
      </c>
      <c r="E113" s="35" t="s">
        <v>286</v>
      </c>
    </row>
    <row r="114" spans="1:18" ht="12.75" customHeight="1">
      <c r="A114" s="6" t="s">
        <v>44</v>
      </c>
      <c s="6"/>
      <c s="40" t="s">
        <v>115</v>
      </c>
      <c s="6"/>
      <c s="27" t="s">
        <v>291</v>
      </c>
      <c s="6"/>
      <c s="6"/>
      <c s="6"/>
      <c s="41">
        <f>0+Q114</f>
      </c>
      <c s="6"/>
      <c r="O114">
        <f>0+R114</f>
      </c>
      <c r="Q114">
        <f>0+I115+I119+I123+I127+I131+I135+I139+I143+I147+I151+I155+I159</f>
      </c>
      <c>
        <f>0+O115+O119+O123+O127+O131+O135+O139+O143+O147+O151+O155+O159</f>
      </c>
    </row>
    <row r="115" spans="1:16" ht="12.75">
      <c r="A115" s="25" t="s">
        <v>46</v>
      </c>
      <c s="29" t="s">
        <v>292</v>
      </c>
      <c s="29" t="s">
        <v>293</v>
      </c>
      <c s="25" t="s">
        <v>48</v>
      </c>
      <c s="30" t="s">
        <v>294</v>
      </c>
      <c s="31" t="s">
        <v>184</v>
      </c>
      <c s="32">
        <v>13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295</v>
      </c>
    </row>
    <row r="117" spans="1:5" ht="12.75">
      <c r="A117" s="36" t="s">
        <v>54</v>
      </c>
      <c r="E117" s="37" t="s">
        <v>206</v>
      </c>
    </row>
    <row r="118" spans="1:5" ht="255">
      <c r="A118" t="s">
        <v>56</v>
      </c>
      <c r="E118" s="35" t="s">
        <v>296</v>
      </c>
    </row>
    <row r="119" spans="1:16" ht="25.5">
      <c r="A119" s="25" t="s">
        <v>46</v>
      </c>
      <c s="29" t="s">
        <v>297</v>
      </c>
      <c s="29" t="s">
        <v>298</v>
      </c>
      <c s="25" t="s">
        <v>48</v>
      </c>
      <c s="30" t="s">
        <v>299</v>
      </c>
      <c s="31" t="s">
        <v>184</v>
      </c>
      <c s="32">
        <v>13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25.5">
      <c r="A120" s="34" t="s">
        <v>52</v>
      </c>
      <c r="E120" s="35" t="s">
        <v>300</v>
      </c>
    </row>
    <row r="121" spans="1:5" ht="12.75">
      <c r="A121" s="36" t="s">
        <v>54</v>
      </c>
      <c r="E121" s="37" t="s">
        <v>206</v>
      </c>
    </row>
    <row r="122" spans="1:5" ht="51">
      <c r="A122" t="s">
        <v>56</v>
      </c>
      <c r="E122" s="35" t="s">
        <v>301</v>
      </c>
    </row>
    <row r="123" spans="1:16" ht="12.75">
      <c r="A123" s="25" t="s">
        <v>46</v>
      </c>
      <c s="29" t="s">
        <v>302</v>
      </c>
      <c s="29" t="s">
        <v>303</v>
      </c>
      <c s="25" t="s">
        <v>48</v>
      </c>
      <c s="30" t="s">
        <v>304</v>
      </c>
      <c s="31" t="s">
        <v>184</v>
      </c>
      <c s="32">
        <v>46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305</v>
      </c>
    </row>
    <row r="125" spans="1:5" ht="12.75">
      <c r="A125" s="36" t="s">
        <v>54</v>
      </c>
      <c r="E125" s="37" t="s">
        <v>306</v>
      </c>
    </row>
    <row r="126" spans="1:5" ht="255">
      <c r="A126" t="s">
        <v>56</v>
      </c>
      <c r="E126" s="35" t="s">
        <v>307</v>
      </c>
    </row>
    <row r="127" spans="1:16" ht="12.75">
      <c r="A127" s="25" t="s">
        <v>46</v>
      </c>
      <c s="29" t="s">
        <v>308</v>
      </c>
      <c s="29" t="s">
        <v>309</v>
      </c>
      <c s="25" t="s">
        <v>48</v>
      </c>
      <c s="30" t="s">
        <v>310</v>
      </c>
      <c s="31" t="s">
        <v>184</v>
      </c>
      <c s="32">
        <v>147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25.5">
      <c r="A128" s="34" t="s">
        <v>52</v>
      </c>
      <c r="E128" s="35" t="s">
        <v>305</v>
      </c>
    </row>
    <row r="129" spans="1:5" ht="12.75">
      <c r="A129" s="36" t="s">
        <v>54</v>
      </c>
      <c r="E129" s="37" t="s">
        <v>311</v>
      </c>
    </row>
    <row r="130" spans="1:5" ht="255">
      <c r="A130" t="s">
        <v>56</v>
      </c>
      <c r="E130" s="35" t="s">
        <v>307</v>
      </c>
    </row>
    <row r="131" spans="1:16" ht="12.75">
      <c r="A131" s="25" t="s">
        <v>46</v>
      </c>
      <c s="29" t="s">
        <v>312</v>
      </c>
      <c s="29" t="s">
        <v>313</v>
      </c>
      <c s="25" t="s">
        <v>48</v>
      </c>
      <c s="30" t="s">
        <v>314</v>
      </c>
      <c s="31" t="s">
        <v>184</v>
      </c>
      <c s="32">
        <v>138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25.5">
      <c r="A132" s="34" t="s">
        <v>52</v>
      </c>
      <c r="E132" s="35" t="s">
        <v>305</v>
      </c>
    </row>
    <row r="133" spans="1:5" ht="12.75">
      <c r="A133" s="36" t="s">
        <v>54</v>
      </c>
      <c r="E133" s="37" t="s">
        <v>315</v>
      </c>
    </row>
    <row r="134" spans="1:5" ht="255">
      <c r="A134" t="s">
        <v>56</v>
      </c>
      <c r="E134" s="35" t="s">
        <v>307</v>
      </c>
    </row>
    <row r="135" spans="1:16" ht="12.75">
      <c r="A135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50</v>
      </c>
      <c s="32">
        <v>2</v>
      </c>
      <c s="33">
        <v>0</v>
      </c>
      <c s="33">
        <f>ROUND(ROUND(H135,2)*ROUND(G135,3),2)</f>
      </c>
      <c s="31" t="s">
        <v>51</v>
      </c>
      <c r="O135">
        <f>(I135*21)/100</f>
      </c>
      <c t="s">
        <v>22</v>
      </c>
    </row>
    <row r="136" spans="1:5" ht="25.5">
      <c r="A136" s="34" t="s">
        <v>52</v>
      </c>
      <c r="E136" s="35" t="s">
        <v>319</v>
      </c>
    </row>
    <row r="137" spans="1:5" ht="12.75">
      <c r="A137" s="36" t="s">
        <v>54</v>
      </c>
      <c r="E137" s="37" t="s">
        <v>320</v>
      </c>
    </row>
    <row r="138" spans="1:5" ht="242.25">
      <c r="A138" t="s">
        <v>56</v>
      </c>
      <c r="E138" s="35" t="s">
        <v>321</v>
      </c>
    </row>
    <row r="139" spans="1:16" ht="12.75">
      <c r="A139" s="25" t="s">
        <v>46</v>
      </c>
      <c s="29" t="s">
        <v>322</v>
      </c>
      <c s="29" t="s">
        <v>323</v>
      </c>
      <c s="25" t="s">
        <v>48</v>
      </c>
      <c s="30" t="s">
        <v>324</v>
      </c>
      <c s="31" t="s">
        <v>50</v>
      </c>
      <c s="32">
        <v>3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25.5">
      <c r="A140" s="34" t="s">
        <v>52</v>
      </c>
      <c r="E140" s="35" t="s">
        <v>319</v>
      </c>
    </row>
    <row r="141" spans="1:5" ht="12.75">
      <c r="A141" s="36" t="s">
        <v>54</v>
      </c>
      <c r="E141" s="37" t="s">
        <v>325</v>
      </c>
    </row>
    <row r="142" spans="1:5" ht="242.25">
      <c r="A142" t="s">
        <v>56</v>
      </c>
      <c r="E142" s="35" t="s">
        <v>321</v>
      </c>
    </row>
    <row r="143" spans="1:16" ht="12.75">
      <c r="A143" s="25" t="s">
        <v>46</v>
      </c>
      <c s="29" t="s">
        <v>326</v>
      </c>
      <c s="29" t="s">
        <v>327</v>
      </c>
      <c s="25" t="s">
        <v>48</v>
      </c>
      <c s="30" t="s">
        <v>328</v>
      </c>
      <c s="31" t="s">
        <v>50</v>
      </c>
      <c s="32">
        <v>5</v>
      </c>
      <c s="33">
        <v>0</v>
      </c>
      <c s="33">
        <f>ROUND(ROUND(H143,2)*ROUND(G143,3),2)</f>
      </c>
      <c s="31" t="s">
        <v>51</v>
      </c>
      <c r="O143">
        <f>(I143*21)/100</f>
      </c>
      <c t="s">
        <v>22</v>
      </c>
    </row>
    <row r="144" spans="1:5" ht="25.5">
      <c r="A144" s="34" t="s">
        <v>52</v>
      </c>
      <c r="E144" s="35" t="s">
        <v>319</v>
      </c>
    </row>
    <row r="145" spans="1:5" ht="12.75">
      <c r="A145" s="36" t="s">
        <v>54</v>
      </c>
      <c r="E145" s="37" t="s">
        <v>329</v>
      </c>
    </row>
    <row r="146" spans="1:5" ht="242.25">
      <c r="A146" t="s">
        <v>56</v>
      </c>
      <c r="E146" s="35" t="s">
        <v>321</v>
      </c>
    </row>
    <row r="147" spans="1:16" ht="12.75">
      <c r="A147" s="25" t="s">
        <v>46</v>
      </c>
      <c s="29" t="s">
        <v>330</v>
      </c>
      <c s="29" t="s">
        <v>331</v>
      </c>
      <c s="25" t="s">
        <v>48</v>
      </c>
      <c s="30" t="s">
        <v>332</v>
      </c>
      <c s="31" t="s">
        <v>184</v>
      </c>
      <c s="32">
        <v>46</v>
      </c>
      <c s="33">
        <v>0</v>
      </c>
      <c s="33">
        <f>ROUND(ROUND(H147,2)*ROUND(G147,3),2)</f>
      </c>
      <c s="31" t="s">
        <v>51</v>
      </c>
      <c r="O147">
        <f>(I147*21)/100</f>
      </c>
      <c t="s">
        <v>22</v>
      </c>
    </row>
    <row r="148" spans="1:5" ht="12.75">
      <c r="A148" s="34" t="s">
        <v>52</v>
      </c>
      <c r="E148" s="35" t="s">
        <v>333</v>
      </c>
    </row>
    <row r="149" spans="1:5" ht="12.75">
      <c r="A149" s="36" t="s">
        <v>54</v>
      </c>
      <c r="E149" s="37" t="s">
        <v>306</v>
      </c>
    </row>
    <row r="150" spans="1:5" ht="51">
      <c r="A150" t="s">
        <v>56</v>
      </c>
      <c r="E150" s="35" t="s">
        <v>334</v>
      </c>
    </row>
    <row r="151" spans="1:16" ht="12.75">
      <c r="A151" s="25" t="s">
        <v>46</v>
      </c>
      <c s="29" t="s">
        <v>335</v>
      </c>
      <c s="29" t="s">
        <v>336</v>
      </c>
      <c s="25" t="s">
        <v>48</v>
      </c>
      <c s="30" t="s">
        <v>337</v>
      </c>
      <c s="31" t="s">
        <v>184</v>
      </c>
      <c s="32">
        <v>147</v>
      </c>
      <c s="33">
        <v>0</v>
      </c>
      <c s="33">
        <f>ROUND(ROUND(H151,2)*ROUND(G151,3),2)</f>
      </c>
      <c s="31" t="s">
        <v>51</v>
      </c>
      <c r="O151">
        <f>(I151*21)/100</f>
      </c>
      <c t="s">
        <v>22</v>
      </c>
    </row>
    <row r="152" spans="1:5" ht="12.75">
      <c r="A152" s="34" t="s">
        <v>52</v>
      </c>
      <c r="E152" s="35" t="s">
        <v>338</v>
      </c>
    </row>
    <row r="153" spans="1:5" ht="12.75">
      <c r="A153" s="36" t="s">
        <v>54</v>
      </c>
      <c r="E153" s="37" t="s">
        <v>311</v>
      </c>
    </row>
    <row r="154" spans="1:5" ht="51">
      <c r="A154" t="s">
        <v>56</v>
      </c>
      <c r="E154" s="35" t="s">
        <v>334</v>
      </c>
    </row>
    <row r="155" spans="1:16" ht="12.75">
      <c r="A155" s="25" t="s">
        <v>46</v>
      </c>
      <c s="29" t="s">
        <v>339</v>
      </c>
      <c s="29" t="s">
        <v>340</v>
      </c>
      <c s="25" t="s">
        <v>48</v>
      </c>
      <c s="30" t="s">
        <v>341</v>
      </c>
      <c s="31" t="s">
        <v>184</v>
      </c>
      <c s="32">
        <v>138</v>
      </c>
      <c s="33">
        <v>0</v>
      </c>
      <c s="33">
        <f>ROUND(ROUND(H155,2)*ROUND(G155,3),2)</f>
      </c>
      <c s="31" t="s">
        <v>51</v>
      </c>
      <c r="O155">
        <f>(I155*21)/100</f>
      </c>
      <c t="s">
        <v>22</v>
      </c>
    </row>
    <row r="156" spans="1:5" ht="12.75">
      <c r="A156" s="34" t="s">
        <v>52</v>
      </c>
      <c r="E156" s="35" t="s">
        <v>342</v>
      </c>
    </row>
    <row r="157" spans="1:5" ht="12.75">
      <c r="A157" s="36" t="s">
        <v>54</v>
      </c>
      <c r="E157" s="37" t="s">
        <v>315</v>
      </c>
    </row>
    <row r="158" spans="1:5" ht="51">
      <c r="A158" t="s">
        <v>56</v>
      </c>
      <c r="E158" s="35" t="s">
        <v>334</v>
      </c>
    </row>
    <row r="159" spans="1:16" ht="12.75">
      <c r="A159" s="25" t="s">
        <v>46</v>
      </c>
      <c s="29" t="s">
        <v>343</v>
      </c>
      <c s="29" t="s">
        <v>344</v>
      </c>
      <c s="25" t="s">
        <v>48</v>
      </c>
      <c s="30" t="s">
        <v>345</v>
      </c>
      <c s="31" t="s">
        <v>184</v>
      </c>
      <c s="32">
        <v>331</v>
      </c>
      <c s="33">
        <v>0</v>
      </c>
      <c s="33">
        <f>ROUND(ROUND(H159,2)*ROUND(G159,3),2)</f>
      </c>
      <c s="31" t="s">
        <v>51</v>
      </c>
      <c r="O159">
        <f>(I159*21)/100</f>
      </c>
      <c t="s">
        <v>22</v>
      </c>
    </row>
    <row r="160" spans="1:5" ht="38.25">
      <c r="A160" s="34" t="s">
        <v>52</v>
      </c>
      <c r="E160" s="35" t="s">
        <v>346</v>
      </c>
    </row>
    <row r="161" spans="1:5" ht="12.75">
      <c r="A161" s="36" t="s">
        <v>54</v>
      </c>
      <c r="E161" s="37" t="s">
        <v>232</v>
      </c>
    </row>
    <row r="162" spans="1:5" ht="25.5">
      <c r="A162" t="s">
        <v>56</v>
      </c>
      <c r="E162" s="35" t="s">
        <v>347</v>
      </c>
    </row>
    <row r="163" spans="1:18" ht="12.75" customHeight="1">
      <c r="A163" s="6" t="s">
        <v>44</v>
      </c>
      <c s="6"/>
      <c s="40" t="s">
        <v>39</v>
      </c>
      <c s="6"/>
      <c s="27" t="s">
        <v>45</v>
      </c>
      <c s="6"/>
      <c s="6"/>
      <c s="6"/>
      <c s="41">
        <f>0+Q163</f>
      </c>
      <c s="6"/>
      <c r="O163">
        <f>0+R163</f>
      </c>
      <c r="Q163">
        <f>0+I164+I168+I172</f>
      </c>
      <c>
        <f>0+O164+O168+O172</f>
      </c>
    </row>
    <row r="164" spans="1:16" ht="12.75">
      <c r="A164" s="25" t="s">
        <v>46</v>
      </c>
      <c s="29" t="s">
        <v>348</v>
      </c>
      <c s="29" t="s">
        <v>349</v>
      </c>
      <c s="25" t="s">
        <v>48</v>
      </c>
      <c s="30" t="s">
        <v>350</v>
      </c>
      <c s="31" t="s">
        <v>184</v>
      </c>
      <c s="32">
        <v>11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162</v>
      </c>
    </row>
    <row r="166" spans="1:5" ht="12.75">
      <c r="A166" s="36" t="s">
        <v>54</v>
      </c>
      <c r="E166" s="37" t="s">
        <v>186</v>
      </c>
    </row>
    <row r="167" spans="1:5" ht="25.5">
      <c r="A167" t="s">
        <v>56</v>
      </c>
      <c r="E167" s="35" t="s">
        <v>351</v>
      </c>
    </row>
    <row r="168" spans="1:16" ht="12.75">
      <c r="A168" s="25" t="s">
        <v>46</v>
      </c>
      <c s="29" t="s">
        <v>352</v>
      </c>
      <c s="29" t="s">
        <v>353</v>
      </c>
      <c s="25" t="s">
        <v>48</v>
      </c>
      <c s="30" t="s">
        <v>354</v>
      </c>
      <c s="31" t="s">
        <v>184</v>
      </c>
      <c s="32">
        <v>11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25.5">
      <c r="A169" s="34" t="s">
        <v>52</v>
      </c>
      <c r="E169" s="35" t="s">
        <v>355</v>
      </c>
    </row>
    <row r="170" spans="1:5" ht="12.75">
      <c r="A170" s="36" t="s">
        <v>54</v>
      </c>
      <c r="E170" s="37" t="s">
        <v>356</v>
      </c>
    </row>
    <row r="171" spans="1:5" ht="38.25">
      <c r="A171" t="s">
        <v>56</v>
      </c>
      <c r="E171" s="35" t="s">
        <v>357</v>
      </c>
    </row>
    <row r="172" spans="1:16" ht="12.75">
      <c r="A172" s="25" t="s">
        <v>46</v>
      </c>
      <c s="29" t="s">
        <v>358</v>
      </c>
      <c s="29" t="s">
        <v>359</v>
      </c>
      <c s="25" t="s">
        <v>48</v>
      </c>
      <c s="30" t="s">
        <v>360</v>
      </c>
      <c s="31" t="s">
        <v>50</v>
      </c>
      <c s="32">
        <v>1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361</v>
      </c>
    </row>
    <row r="174" spans="1:5" ht="12.75">
      <c r="A174" s="36" t="s">
        <v>54</v>
      </c>
      <c r="E174" s="37" t="s">
        <v>362</v>
      </c>
    </row>
    <row r="175" spans="1:5" ht="89.25">
      <c r="A175" t="s">
        <v>56</v>
      </c>
      <c r="E175" s="35" t="s">
        <v>363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0+O9+O14+O35+O40+O45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364</v>
      </c>
      <c s="38">
        <f>0+I9+I14+I35+I40+I45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165</v>
      </c>
      <c s="13" t="s">
        <v>166</v>
      </c>
      <c s="1"/>
      <c s="14" t="s">
        <v>167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168</v>
      </c>
      <c s="16" t="s">
        <v>17</v>
      </c>
      <c s="17" t="s">
        <v>364</v>
      </c>
      <c s="6"/>
      <c s="18" t="s">
        <v>365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76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25.5">
      <c r="A10" s="25" t="s">
        <v>46</v>
      </c>
      <c s="29" t="s">
        <v>28</v>
      </c>
      <c s="29" t="s">
        <v>77</v>
      </c>
      <c s="25" t="s">
        <v>48</v>
      </c>
      <c s="30" t="s">
        <v>78</v>
      </c>
      <c s="31" t="s">
        <v>79</v>
      </c>
      <c s="32">
        <v>453.6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2.75">
      <c r="A11" s="34" t="s">
        <v>52</v>
      </c>
      <c r="E11" s="35" t="s">
        <v>48</v>
      </c>
    </row>
    <row r="12" spans="1:5" ht="12.75">
      <c r="A12" s="36" t="s">
        <v>54</v>
      </c>
      <c r="E12" s="37" t="s">
        <v>367</v>
      </c>
    </row>
    <row r="13" spans="1:5" ht="140.25">
      <c r="A13" t="s">
        <v>56</v>
      </c>
      <c r="E13" s="35" t="s">
        <v>82</v>
      </c>
    </row>
    <row r="14" spans="1:18" ht="12.75" customHeight="1">
      <c r="A14" s="6" t="s">
        <v>44</v>
      </c>
      <c s="6"/>
      <c s="40" t="s">
        <v>28</v>
      </c>
      <c s="6"/>
      <c s="27" t="s">
        <v>87</v>
      </c>
      <c s="6"/>
      <c s="6"/>
      <c s="6"/>
      <c s="41">
        <f>0+Q14</f>
      </c>
      <c s="6"/>
      <c r="O14">
        <f>0+R14</f>
      </c>
      <c r="Q14">
        <f>0+I15+I19+I23+I27+I31</f>
      </c>
      <c>
        <f>0+O15+O19+O23+O27+O31</f>
      </c>
    </row>
    <row r="15" spans="1:16" ht="12.75">
      <c r="A15" s="25" t="s">
        <v>46</v>
      </c>
      <c s="29" t="s">
        <v>22</v>
      </c>
      <c s="29" t="s">
        <v>188</v>
      </c>
      <c s="25" t="s">
        <v>48</v>
      </c>
      <c s="30" t="s">
        <v>189</v>
      </c>
      <c s="31" t="s">
        <v>190</v>
      </c>
      <c s="32">
        <v>50</v>
      </c>
      <c s="33">
        <v>0</v>
      </c>
      <c s="33">
        <f>ROUND(ROUND(H15,2)*ROUND(G15,3),2)</f>
      </c>
      <c s="31" t="s">
        <v>51</v>
      </c>
      <c r="O15">
        <f>(I15*21)/100</f>
      </c>
      <c t="s">
        <v>22</v>
      </c>
    </row>
    <row r="16" spans="1:5" ht="25.5">
      <c r="A16" s="34" t="s">
        <v>52</v>
      </c>
      <c r="E16" s="35" t="s">
        <v>191</v>
      </c>
    </row>
    <row r="17" spans="1:5" ht="12.75">
      <c r="A17" s="36" t="s">
        <v>54</v>
      </c>
      <c r="E17" s="37" t="s">
        <v>368</v>
      </c>
    </row>
    <row r="18" spans="1:5" ht="38.25">
      <c r="A18" t="s">
        <v>56</v>
      </c>
      <c r="E18" s="35" t="s">
        <v>193</v>
      </c>
    </row>
    <row r="19" spans="1:16" ht="12.75">
      <c r="A19" s="25" t="s">
        <v>46</v>
      </c>
      <c s="29" t="s">
        <v>21</v>
      </c>
      <c s="29" t="s">
        <v>199</v>
      </c>
      <c s="25" t="s">
        <v>48</v>
      </c>
      <c s="30" t="s">
        <v>200</v>
      </c>
      <c s="31" t="s">
        <v>90</v>
      </c>
      <c s="32">
        <v>252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25.5">
      <c r="A20" s="34" t="s">
        <v>52</v>
      </c>
      <c r="E20" s="35" t="s">
        <v>201</v>
      </c>
    </row>
    <row r="21" spans="1:5" ht="38.25">
      <c r="A21" s="36" t="s">
        <v>54</v>
      </c>
      <c r="E21" s="37" t="s">
        <v>369</v>
      </c>
    </row>
    <row r="22" spans="1:5" ht="318.75">
      <c r="A22" t="s">
        <v>56</v>
      </c>
      <c r="E22" s="35" t="s">
        <v>198</v>
      </c>
    </row>
    <row r="23" spans="1:16" ht="12.75">
      <c r="A23" s="25" t="s">
        <v>46</v>
      </c>
      <c s="29" t="s">
        <v>32</v>
      </c>
      <c s="29" t="s">
        <v>208</v>
      </c>
      <c s="25" t="s">
        <v>48</v>
      </c>
      <c s="30" t="s">
        <v>209</v>
      </c>
      <c s="31" t="s">
        <v>90</v>
      </c>
      <c s="32">
        <v>252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25.5">
      <c r="A24" s="34" t="s">
        <v>52</v>
      </c>
      <c r="E24" s="35" t="s">
        <v>210</v>
      </c>
    </row>
    <row r="25" spans="1:5" ht="12.75">
      <c r="A25" s="36" t="s">
        <v>54</v>
      </c>
      <c r="E25" s="37" t="s">
        <v>370</v>
      </c>
    </row>
    <row r="26" spans="1:5" ht="191.25">
      <c r="A26" t="s">
        <v>56</v>
      </c>
      <c r="E26" s="35" t="s">
        <v>212</v>
      </c>
    </row>
    <row r="27" spans="1:16" ht="12.75">
      <c r="A27" s="25" t="s">
        <v>46</v>
      </c>
      <c s="29" t="s">
        <v>34</v>
      </c>
      <c s="29" t="s">
        <v>218</v>
      </c>
      <c s="25" t="s">
        <v>48</v>
      </c>
      <c s="30" t="s">
        <v>219</v>
      </c>
      <c s="31" t="s">
        <v>90</v>
      </c>
      <c s="32">
        <v>120.75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89.25">
      <c r="A28" s="34" t="s">
        <v>52</v>
      </c>
      <c r="E28" s="35" t="s">
        <v>220</v>
      </c>
    </row>
    <row r="29" spans="1:5" ht="25.5">
      <c r="A29" s="36" t="s">
        <v>54</v>
      </c>
      <c r="E29" s="37" t="s">
        <v>371</v>
      </c>
    </row>
    <row r="30" spans="1:5" ht="229.5">
      <c r="A30" t="s">
        <v>56</v>
      </c>
      <c r="E30" s="35" t="s">
        <v>222</v>
      </c>
    </row>
    <row r="31" spans="1:16" ht="12.75">
      <c r="A31" s="25" t="s">
        <v>46</v>
      </c>
      <c s="29" t="s">
        <v>36</v>
      </c>
      <c s="29" t="s">
        <v>223</v>
      </c>
      <c s="25" t="s">
        <v>48</v>
      </c>
      <c s="30" t="s">
        <v>224</v>
      </c>
      <c s="31" t="s">
        <v>90</v>
      </c>
      <c s="32">
        <v>73.5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51">
      <c r="A32" s="34" t="s">
        <v>52</v>
      </c>
      <c r="E32" s="35" t="s">
        <v>225</v>
      </c>
    </row>
    <row r="33" spans="1:5" ht="25.5">
      <c r="A33" s="36" t="s">
        <v>54</v>
      </c>
      <c r="E33" s="37" t="s">
        <v>372</v>
      </c>
    </row>
    <row r="34" spans="1:5" ht="293.25">
      <c r="A34" t="s">
        <v>56</v>
      </c>
      <c r="E34" s="35" t="s">
        <v>227</v>
      </c>
    </row>
    <row r="35" spans="1:18" ht="12.75" customHeight="1">
      <c r="A35" s="6" t="s">
        <v>44</v>
      </c>
      <c s="6"/>
      <c s="40" t="s">
        <v>22</v>
      </c>
      <c s="6"/>
      <c s="27" t="s">
        <v>228</v>
      </c>
      <c s="6"/>
      <c s="6"/>
      <c s="6"/>
      <c s="41">
        <f>0+Q35</f>
      </c>
      <c s="6"/>
      <c r="O35">
        <f>0+R35</f>
      </c>
      <c r="Q35">
        <f>0+I36</f>
      </c>
      <c>
        <f>0+O36</f>
      </c>
    </row>
    <row r="36" spans="1:16" ht="12.75">
      <c r="A36" s="25" t="s">
        <v>46</v>
      </c>
      <c s="29" t="s">
        <v>109</v>
      </c>
      <c s="29" t="s">
        <v>229</v>
      </c>
      <c s="25" t="s">
        <v>48</v>
      </c>
      <c s="30" t="s">
        <v>230</v>
      </c>
      <c s="31" t="s">
        <v>184</v>
      </c>
      <c s="32">
        <v>70</v>
      </c>
      <c s="33">
        <v>0</v>
      </c>
      <c s="33">
        <f>ROUND(ROUND(H36,2)*ROUND(G36,3),2)</f>
      </c>
      <c s="31" t="s">
        <v>51</v>
      </c>
      <c r="O36">
        <f>(I36*21)/100</f>
      </c>
      <c t="s">
        <v>22</v>
      </c>
    </row>
    <row r="37" spans="1:5" ht="38.25">
      <c r="A37" s="34" t="s">
        <v>52</v>
      </c>
      <c r="E37" s="35" t="s">
        <v>231</v>
      </c>
    </row>
    <row r="38" spans="1:5" ht="12.75">
      <c r="A38" s="36" t="s">
        <v>54</v>
      </c>
      <c r="E38" s="37" t="s">
        <v>373</v>
      </c>
    </row>
    <row r="39" spans="1:5" ht="165.75">
      <c r="A39" t="s">
        <v>56</v>
      </c>
      <c r="E39" s="35" t="s">
        <v>233</v>
      </c>
    </row>
    <row r="40" spans="1:18" ht="12.75" customHeight="1">
      <c r="A40" s="6" t="s">
        <v>44</v>
      </c>
      <c s="6"/>
      <c s="40" t="s">
        <v>32</v>
      </c>
      <c s="6"/>
      <c s="27" t="s">
        <v>239</v>
      </c>
      <c s="6"/>
      <c s="6"/>
      <c s="6"/>
      <c s="41">
        <f>0+Q40</f>
      </c>
      <c s="6"/>
      <c r="O40">
        <f>0+R40</f>
      </c>
      <c r="Q40">
        <f>0+I41</f>
      </c>
      <c>
        <f>0+O41</f>
      </c>
    </row>
    <row r="41" spans="1:16" ht="12.75">
      <c r="A41" s="25" t="s">
        <v>46</v>
      </c>
      <c s="29" t="s">
        <v>115</v>
      </c>
      <c s="29" t="s">
        <v>251</v>
      </c>
      <c s="25" t="s">
        <v>48</v>
      </c>
      <c s="30" t="s">
        <v>252</v>
      </c>
      <c s="31" t="s">
        <v>90</v>
      </c>
      <c s="32">
        <v>0.512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253</v>
      </c>
    </row>
    <row r="43" spans="1:5" ht="12.75">
      <c r="A43" s="36" t="s">
        <v>54</v>
      </c>
      <c r="E43" s="37" t="s">
        <v>374</v>
      </c>
    </row>
    <row r="44" spans="1:5" ht="369.75">
      <c r="A44" t="s">
        <v>56</v>
      </c>
      <c r="E44" s="35" t="s">
        <v>244</v>
      </c>
    </row>
    <row r="45" spans="1:18" ht="12.75" customHeight="1">
      <c r="A45" s="6" t="s">
        <v>44</v>
      </c>
      <c s="6"/>
      <c s="40" t="s">
        <v>115</v>
      </c>
      <c s="6"/>
      <c s="27" t="s">
        <v>291</v>
      </c>
      <c s="6"/>
      <c s="6"/>
      <c s="6"/>
      <c s="41">
        <f>0+Q45</f>
      </c>
      <c s="6"/>
      <c r="O45">
        <f>0+R45</f>
      </c>
      <c r="Q45">
        <f>0+I46+I50+I54+I58</f>
      </c>
      <c>
        <f>0+O46+O50+O54+O58</f>
      </c>
    </row>
    <row r="46" spans="1:16" ht="12.75">
      <c r="A46" s="25" t="s">
        <v>46</v>
      </c>
      <c s="29" t="s">
        <v>39</v>
      </c>
      <c s="29" t="s">
        <v>303</v>
      </c>
      <c s="25" t="s">
        <v>48</v>
      </c>
      <c s="30" t="s">
        <v>304</v>
      </c>
      <c s="31" t="s">
        <v>184</v>
      </c>
      <c s="32">
        <v>70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25.5">
      <c r="A47" s="34" t="s">
        <v>52</v>
      </c>
      <c r="E47" s="35" t="s">
        <v>375</v>
      </c>
    </row>
    <row r="48" spans="1:5" ht="12.75">
      <c r="A48" s="36" t="s">
        <v>54</v>
      </c>
      <c r="E48" s="37" t="s">
        <v>373</v>
      </c>
    </row>
    <row r="49" spans="1:5" ht="255">
      <c r="A49" t="s">
        <v>56</v>
      </c>
      <c r="E49" s="35" t="s">
        <v>307</v>
      </c>
    </row>
    <row r="50" spans="1:16" ht="12.75">
      <c r="A50" s="25" t="s">
        <v>46</v>
      </c>
      <c s="29" t="s">
        <v>41</v>
      </c>
      <c s="29" t="s">
        <v>317</v>
      </c>
      <c s="25" t="s">
        <v>48</v>
      </c>
      <c s="30" t="s">
        <v>318</v>
      </c>
      <c s="31" t="s">
        <v>50</v>
      </c>
      <c s="32">
        <v>2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25.5">
      <c r="A51" s="34" t="s">
        <v>52</v>
      </c>
      <c r="E51" s="35" t="s">
        <v>319</v>
      </c>
    </row>
    <row r="52" spans="1:5" ht="12.75">
      <c r="A52" s="36" t="s">
        <v>54</v>
      </c>
      <c r="E52" s="37" t="s">
        <v>320</v>
      </c>
    </row>
    <row r="53" spans="1:5" ht="242.25">
      <c r="A53" t="s">
        <v>56</v>
      </c>
      <c r="E53" s="35" t="s">
        <v>321</v>
      </c>
    </row>
    <row r="54" spans="1:16" ht="12.75">
      <c r="A54" s="25" t="s">
        <v>46</v>
      </c>
      <c s="29" t="s">
        <v>43</v>
      </c>
      <c s="29" t="s">
        <v>331</v>
      </c>
      <c s="25" t="s">
        <v>48</v>
      </c>
      <c s="30" t="s">
        <v>332</v>
      </c>
      <c s="31" t="s">
        <v>184</v>
      </c>
      <c s="32">
        <v>70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376</v>
      </c>
    </row>
    <row r="56" spans="1:5" ht="12.75">
      <c r="A56" s="36" t="s">
        <v>54</v>
      </c>
      <c r="E56" s="37" t="s">
        <v>373</v>
      </c>
    </row>
    <row r="57" spans="1:5" ht="51">
      <c r="A57" t="s">
        <v>56</v>
      </c>
      <c r="E57" s="35" t="s">
        <v>334</v>
      </c>
    </row>
    <row r="58" spans="1:16" ht="12.75">
      <c r="A58" s="25" t="s">
        <v>46</v>
      </c>
      <c s="29" t="s">
        <v>135</v>
      </c>
      <c s="29" t="s">
        <v>344</v>
      </c>
      <c s="25" t="s">
        <v>48</v>
      </c>
      <c s="30" t="s">
        <v>345</v>
      </c>
      <c s="31" t="s">
        <v>184</v>
      </c>
      <c s="32">
        <v>70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38.25">
      <c r="A59" s="34" t="s">
        <v>52</v>
      </c>
      <c r="E59" s="35" t="s">
        <v>346</v>
      </c>
    </row>
    <row r="60" spans="1:5" ht="12.75">
      <c r="A60" s="36" t="s">
        <v>54</v>
      </c>
      <c r="E60" s="37" t="s">
        <v>373</v>
      </c>
    </row>
    <row r="61" spans="1:5" ht="25.5">
      <c r="A61" t="s">
        <v>56</v>
      </c>
      <c r="E61" s="35" t="s">
        <v>347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0+O9+O14+O35+O40+O57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377</v>
      </c>
      <c s="38">
        <f>0+I9+I14+I35+I40+I57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165</v>
      </c>
      <c s="13" t="s">
        <v>166</v>
      </c>
      <c s="1"/>
      <c s="14" t="s">
        <v>167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168</v>
      </c>
      <c s="16" t="s">
        <v>17</v>
      </c>
      <c s="17" t="s">
        <v>377</v>
      </c>
      <c s="6"/>
      <c s="18" t="s">
        <v>378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76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25.5">
      <c r="A10" s="25" t="s">
        <v>46</v>
      </c>
      <c s="29" t="s">
        <v>28</v>
      </c>
      <c s="29" t="s">
        <v>77</v>
      </c>
      <c s="25" t="s">
        <v>48</v>
      </c>
      <c s="30" t="s">
        <v>78</v>
      </c>
      <c s="31" t="s">
        <v>79</v>
      </c>
      <c s="32">
        <v>900.45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2.75">
      <c r="A11" s="34" t="s">
        <v>52</v>
      </c>
      <c r="E11" s="35" t="s">
        <v>48</v>
      </c>
    </row>
    <row r="12" spans="1:5" ht="12.75">
      <c r="A12" s="36" t="s">
        <v>54</v>
      </c>
      <c r="E12" s="37" t="s">
        <v>380</v>
      </c>
    </row>
    <row r="13" spans="1:5" ht="140.25">
      <c r="A13" t="s">
        <v>56</v>
      </c>
      <c r="E13" s="35" t="s">
        <v>82</v>
      </c>
    </row>
    <row r="14" spans="1:18" ht="12.75" customHeight="1">
      <c r="A14" s="6" t="s">
        <v>44</v>
      </c>
      <c s="6"/>
      <c s="40" t="s">
        <v>28</v>
      </c>
      <c s="6"/>
      <c s="27" t="s">
        <v>87</v>
      </c>
      <c s="6"/>
      <c s="6"/>
      <c s="6"/>
      <c s="41">
        <f>0+Q14</f>
      </c>
      <c s="6"/>
      <c r="O14">
        <f>0+R14</f>
      </c>
      <c r="Q14">
        <f>0+I15+I19+I23+I27+I31</f>
      </c>
      <c>
        <f>0+O15+O19+O23+O27+O31</f>
      </c>
    </row>
    <row r="15" spans="1:16" ht="12.75">
      <c r="A15" s="25" t="s">
        <v>46</v>
      </c>
      <c s="29" t="s">
        <v>22</v>
      </c>
      <c s="29" t="s">
        <v>188</v>
      </c>
      <c s="25" t="s">
        <v>48</v>
      </c>
      <c s="30" t="s">
        <v>189</v>
      </c>
      <c s="31" t="s">
        <v>190</v>
      </c>
      <c s="32">
        <v>100</v>
      </c>
      <c s="33">
        <v>0</v>
      </c>
      <c s="33">
        <f>ROUND(ROUND(H15,2)*ROUND(G15,3),2)</f>
      </c>
      <c s="31" t="s">
        <v>51</v>
      </c>
      <c r="O15">
        <f>(I15*21)/100</f>
      </c>
      <c t="s">
        <v>22</v>
      </c>
    </row>
    <row r="16" spans="1:5" ht="25.5">
      <c r="A16" s="34" t="s">
        <v>52</v>
      </c>
      <c r="E16" s="35" t="s">
        <v>191</v>
      </c>
    </row>
    <row r="17" spans="1:5" ht="12.75">
      <c r="A17" s="36" t="s">
        <v>54</v>
      </c>
      <c r="E17" s="37" t="s">
        <v>381</v>
      </c>
    </row>
    <row r="18" spans="1:5" ht="38.25">
      <c r="A18" t="s">
        <v>56</v>
      </c>
      <c r="E18" s="35" t="s">
        <v>193</v>
      </c>
    </row>
    <row r="19" spans="1:16" ht="12.75">
      <c r="A19" s="25" t="s">
        <v>46</v>
      </c>
      <c s="29" t="s">
        <v>21</v>
      </c>
      <c s="29" t="s">
        <v>199</v>
      </c>
      <c s="25" t="s">
        <v>48</v>
      </c>
      <c s="30" t="s">
        <v>200</v>
      </c>
      <c s="31" t="s">
        <v>90</v>
      </c>
      <c s="32">
        <v>500.25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25.5">
      <c r="A20" s="34" t="s">
        <v>52</v>
      </c>
      <c r="E20" s="35" t="s">
        <v>201</v>
      </c>
    </row>
    <row r="21" spans="1:5" ht="38.25">
      <c r="A21" s="36" t="s">
        <v>54</v>
      </c>
      <c r="E21" s="37" t="s">
        <v>382</v>
      </c>
    </row>
    <row r="22" spans="1:5" ht="318.75">
      <c r="A22" t="s">
        <v>56</v>
      </c>
      <c r="E22" s="35" t="s">
        <v>198</v>
      </c>
    </row>
    <row r="23" spans="1:16" ht="12.75">
      <c r="A23" s="25" t="s">
        <v>46</v>
      </c>
      <c s="29" t="s">
        <v>32</v>
      </c>
      <c s="29" t="s">
        <v>208</v>
      </c>
      <c s="25" t="s">
        <v>48</v>
      </c>
      <c s="30" t="s">
        <v>209</v>
      </c>
      <c s="31" t="s">
        <v>90</v>
      </c>
      <c s="32">
        <v>500.25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25.5">
      <c r="A24" s="34" t="s">
        <v>52</v>
      </c>
      <c r="E24" s="35" t="s">
        <v>210</v>
      </c>
    </row>
    <row r="25" spans="1:5" ht="12.75">
      <c r="A25" s="36" t="s">
        <v>54</v>
      </c>
      <c r="E25" s="37" t="s">
        <v>383</v>
      </c>
    </row>
    <row r="26" spans="1:5" ht="191.25">
      <c r="A26" t="s">
        <v>56</v>
      </c>
      <c r="E26" s="35" t="s">
        <v>212</v>
      </c>
    </row>
    <row r="27" spans="1:16" ht="12.75">
      <c r="A27" s="25" t="s">
        <v>46</v>
      </c>
      <c s="29" t="s">
        <v>34</v>
      </c>
      <c s="29" t="s">
        <v>218</v>
      </c>
      <c s="25" t="s">
        <v>48</v>
      </c>
      <c s="30" t="s">
        <v>219</v>
      </c>
      <c s="31" t="s">
        <v>90</v>
      </c>
      <c s="32">
        <v>228.375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89.25">
      <c r="A28" s="34" t="s">
        <v>52</v>
      </c>
      <c r="E28" s="35" t="s">
        <v>220</v>
      </c>
    </row>
    <row r="29" spans="1:5" ht="25.5">
      <c r="A29" s="36" t="s">
        <v>54</v>
      </c>
      <c r="E29" s="37" t="s">
        <v>384</v>
      </c>
    </row>
    <row r="30" spans="1:5" ht="229.5">
      <c r="A30" t="s">
        <v>56</v>
      </c>
      <c r="E30" s="35" t="s">
        <v>222</v>
      </c>
    </row>
    <row r="31" spans="1:16" ht="12.75">
      <c r="A31" s="25" t="s">
        <v>46</v>
      </c>
      <c s="29" t="s">
        <v>36</v>
      </c>
      <c s="29" t="s">
        <v>223</v>
      </c>
      <c s="25" t="s">
        <v>48</v>
      </c>
      <c s="30" t="s">
        <v>224</v>
      </c>
      <c s="31" t="s">
        <v>90</v>
      </c>
      <c s="32">
        <v>152.25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51">
      <c r="A32" s="34" t="s">
        <v>52</v>
      </c>
      <c r="E32" s="35" t="s">
        <v>225</v>
      </c>
    </row>
    <row r="33" spans="1:5" ht="25.5">
      <c r="A33" s="36" t="s">
        <v>54</v>
      </c>
      <c r="E33" s="37" t="s">
        <v>385</v>
      </c>
    </row>
    <row r="34" spans="1:5" ht="293.25">
      <c r="A34" t="s">
        <v>56</v>
      </c>
      <c r="E34" s="35" t="s">
        <v>227</v>
      </c>
    </row>
    <row r="35" spans="1:18" ht="12.75" customHeight="1">
      <c r="A35" s="6" t="s">
        <v>44</v>
      </c>
      <c s="6"/>
      <c s="40" t="s">
        <v>22</v>
      </c>
      <c s="6"/>
      <c s="27" t="s">
        <v>228</v>
      </c>
      <c s="6"/>
      <c s="6"/>
      <c s="6"/>
      <c s="41">
        <f>0+Q35</f>
      </c>
      <c s="6"/>
      <c r="O35">
        <f>0+R35</f>
      </c>
      <c r="Q35">
        <f>0+I36</f>
      </c>
      <c>
        <f>0+O36</f>
      </c>
    </row>
    <row r="36" spans="1:16" ht="12.75">
      <c r="A36" s="25" t="s">
        <v>46</v>
      </c>
      <c s="29" t="s">
        <v>109</v>
      </c>
      <c s="29" t="s">
        <v>229</v>
      </c>
      <c s="25" t="s">
        <v>48</v>
      </c>
      <c s="30" t="s">
        <v>230</v>
      </c>
      <c s="31" t="s">
        <v>184</v>
      </c>
      <c s="32">
        <v>145</v>
      </c>
      <c s="33">
        <v>0</v>
      </c>
      <c s="33">
        <f>ROUND(ROUND(H36,2)*ROUND(G36,3),2)</f>
      </c>
      <c s="31" t="s">
        <v>51</v>
      </c>
      <c r="O36">
        <f>(I36*21)/100</f>
      </c>
      <c t="s">
        <v>22</v>
      </c>
    </row>
    <row r="37" spans="1:5" ht="38.25">
      <c r="A37" s="34" t="s">
        <v>52</v>
      </c>
      <c r="E37" s="35" t="s">
        <v>231</v>
      </c>
    </row>
    <row r="38" spans="1:5" ht="12.75">
      <c r="A38" s="36" t="s">
        <v>54</v>
      </c>
      <c r="E38" s="37" t="s">
        <v>386</v>
      </c>
    </row>
    <row r="39" spans="1:5" ht="165.75">
      <c r="A39" t="s">
        <v>56</v>
      </c>
      <c r="E39" s="35" t="s">
        <v>233</v>
      </c>
    </row>
    <row r="40" spans="1:18" ht="12.75" customHeight="1">
      <c r="A40" s="6" t="s">
        <v>44</v>
      </c>
      <c s="6"/>
      <c s="40" t="s">
        <v>32</v>
      </c>
      <c s="6"/>
      <c s="27" t="s">
        <v>239</v>
      </c>
      <c s="6"/>
      <c s="6"/>
      <c s="6"/>
      <c s="41">
        <f>0+Q40</f>
      </c>
      <c s="6"/>
      <c r="O40">
        <f>0+R40</f>
      </c>
      <c r="Q40">
        <f>0+I41+I45+I49+I53</f>
      </c>
      <c>
        <f>0+O41+O45+O49+O53</f>
      </c>
    </row>
    <row r="41" spans="1:16" ht="12.75">
      <c r="A41" s="25" t="s">
        <v>46</v>
      </c>
      <c s="29" t="s">
        <v>115</v>
      </c>
      <c s="29" t="s">
        <v>240</v>
      </c>
      <c s="25" t="s">
        <v>48</v>
      </c>
      <c s="30" t="s">
        <v>241</v>
      </c>
      <c s="31" t="s">
        <v>90</v>
      </c>
      <c s="32">
        <v>0.553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38.25">
      <c r="A42" s="34" t="s">
        <v>52</v>
      </c>
      <c r="E42" s="35" t="s">
        <v>242</v>
      </c>
    </row>
    <row r="43" spans="1:5" ht="12.75">
      <c r="A43" s="36" t="s">
        <v>54</v>
      </c>
      <c r="E43" s="37" t="s">
        <v>243</v>
      </c>
    </row>
    <row r="44" spans="1:5" ht="369.75">
      <c r="A44" t="s">
        <v>56</v>
      </c>
      <c r="E44" s="35" t="s">
        <v>244</v>
      </c>
    </row>
    <row r="45" spans="1:16" ht="12.75">
      <c r="A45" s="25" t="s">
        <v>46</v>
      </c>
      <c s="29" t="s">
        <v>39</v>
      </c>
      <c s="29" t="s">
        <v>246</v>
      </c>
      <c s="25" t="s">
        <v>48</v>
      </c>
      <c s="30" t="s">
        <v>247</v>
      </c>
      <c s="31" t="s">
        <v>90</v>
      </c>
      <c s="32">
        <v>0.5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25.5">
      <c r="A46" s="34" t="s">
        <v>52</v>
      </c>
      <c r="E46" s="35" t="s">
        <v>248</v>
      </c>
    </row>
    <row r="47" spans="1:5" ht="12.75">
      <c r="A47" s="36" t="s">
        <v>54</v>
      </c>
      <c r="E47" s="37" t="s">
        <v>249</v>
      </c>
    </row>
    <row r="48" spans="1:5" ht="369.75">
      <c r="A48" t="s">
        <v>56</v>
      </c>
      <c r="E48" s="35" t="s">
        <v>244</v>
      </c>
    </row>
    <row r="49" spans="1:16" ht="12.75">
      <c r="A49" s="25" t="s">
        <v>46</v>
      </c>
      <c s="29" t="s">
        <v>41</v>
      </c>
      <c s="29" t="s">
        <v>251</v>
      </c>
      <c s="25" t="s">
        <v>48</v>
      </c>
      <c s="30" t="s">
        <v>252</v>
      </c>
      <c s="31" t="s">
        <v>90</v>
      </c>
      <c s="32">
        <v>1.024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12.75">
      <c r="A50" s="34" t="s">
        <v>52</v>
      </c>
      <c r="E50" s="35" t="s">
        <v>253</v>
      </c>
    </row>
    <row r="51" spans="1:5" ht="12.75">
      <c r="A51" s="36" t="s">
        <v>54</v>
      </c>
      <c r="E51" s="37" t="s">
        <v>387</v>
      </c>
    </row>
    <row r="52" spans="1:5" ht="369.75">
      <c r="A52" t="s">
        <v>56</v>
      </c>
      <c r="E52" s="35" t="s">
        <v>244</v>
      </c>
    </row>
    <row r="53" spans="1:16" ht="12.75">
      <c r="A53" s="25" t="s">
        <v>46</v>
      </c>
      <c s="29" t="s">
        <v>43</v>
      </c>
      <c s="29" t="s">
        <v>256</v>
      </c>
      <c s="25" t="s">
        <v>48</v>
      </c>
      <c s="30" t="s">
        <v>257</v>
      </c>
      <c s="31" t="s">
        <v>90</v>
      </c>
      <c s="32">
        <v>1.105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38.25">
      <c r="A54" s="34" t="s">
        <v>52</v>
      </c>
      <c r="E54" s="35" t="s">
        <v>258</v>
      </c>
    </row>
    <row r="55" spans="1:5" ht="12.75">
      <c r="A55" s="36" t="s">
        <v>54</v>
      </c>
      <c r="E55" s="37" t="s">
        <v>259</v>
      </c>
    </row>
    <row r="56" spans="1:5" ht="102">
      <c r="A56" t="s">
        <v>56</v>
      </c>
      <c r="E56" s="35" t="s">
        <v>260</v>
      </c>
    </row>
    <row r="57" spans="1:18" ht="12.75" customHeight="1">
      <c r="A57" s="6" t="s">
        <v>44</v>
      </c>
      <c s="6"/>
      <c s="40" t="s">
        <v>115</v>
      </c>
      <c s="6"/>
      <c s="27" t="s">
        <v>291</v>
      </c>
      <c s="6"/>
      <c s="6"/>
      <c s="6"/>
      <c s="41">
        <f>0+Q57</f>
      </c>
      <c s="6"/>
      <c r="O57">
        <f>0+R57</f>
      </c>
      <c r="Q57">
        <f>0+I58+I62+I66+I70</f>
      </c>
      <c>
        <f>0+O58+O62+O66+O70</f>
      </c>
    </row>
    <row r="58" spans="1:16" ht="12.75">
      <c r="A58" s="25" t="s">
        <v>46</v>
      </c>
      <c s="29" t="s">
        <v>135</v>
      </c>
      <c s="29" t="s">
        <v>303</v>
      </c>
      <c s="25" t="s">
        <v>48</v>
      </c>
      <c s="30" t="s">
        <v>304</v>
      </c>
      <c s="31" t="s">
        <v>184</v>
      </c>
      <c s="32">
        <v>145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375</v>
      </c>
    </row>
    <row r="60" spans="1:5" ht="12.75">
      <c r="A60" s="36" t="s">
        <v>54</v>
      </c>
      <c r="E60" s="37" t="s">
        <v>386</v>
      </c>
    </row>
    <row r="61" spans="1:5" ht="255">
      <c r="A61" t="s">
        <v>56</v>
      </c>
      <c r="E61" s="35" t="s">
        <v>307</v>
      </c>
    </row>
    <row r="62" spans="1:16" ht="12.75">
      <c r="A62" s="25" t="s">
        <v>46</v>
      </c>
      <c s="29" t="s">
        <v>141</v>
      </c>
      <c s="29" t="s">
        <v>317</v>
      </c>
      <c s="25" t="s">
        <v>48</v>
      </c>
      <c s="30" t="s">
        <v>318</v>
      </c>
      <c s="31" t="s">
        <v>50</v>
      </c>
      <c s="32">
        <v>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319</v>
      </c>
    </row>
    <row r="64" spans="1:5" ht="12.75">
      <c r="A64" s="36" t="s">
        <v>54</v>
      </c>
      <c r="E64" s="37" t="s">
        <v>388</v>
      </c>
    </row>
    <row r="65" spans="1:5" ht="242.25">
      <c r="A65" t="s">
        <v>56</v>
      </c>
      <c r="E65" s="35" t="s">
        <v>321</v>
      </c>
    </row>
    <row r="66" spans="1:16" ht="12.75">
      <c r="A66" s="25" t="s">
        <v>46</v>
      </c>
      <c s="29" t="s">
        <v>147</v>
      </c>
      <c s="29" t="s">
        <v>331</v>
      </c>
      <c s="25" t="s">
        <v>48</v>
      </c>
      <c s="30" t="s">
        <v>332</v>
      </c>
      <c s="31" t="s">
        <v>184</v>
      </c>
      <c s="32">
        <v>145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376</v>
      </c>
    </row>
    <row r="68" spans="1:5" ht="12.75">
      <c r="A68" s="36" t="s">
        <v>54</v>
      </c>
      <c r="E68" s="37" t="s">
        <v>386</v>
      </c>
    </row>
    <row r="69" spans="1:5" ht="51">
      <c r="A69" t="s">
        <v>56</v>
      </c>
      <c r="E69" s="35" t="s">
        <v>334</v>
      </c>
    </row>
    <row r="70" spans="1:16" ht="12.75">
      <c r="A70" s="25" t="s">
        <v>46</v>
      </c>
      <c s="29" t="s">
        <v>153</v>
      </c>
      <c s="29" t="s">
        <v>344</v>
      </c>
      <c s="25" t="s">
        <v>48</v>
      </c>
      <c s="30" t="s">
        <v>345</v>
      </c>
      <c s="31" t="s">
        <v>184</v>
      </c>
      <c s="32">
        <v>145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346</v>
      </c>
    </row>
    <row r="72" spans="1:5" ht="12.75">
      <c r="A72" s="36" t="s">
        <v>54</v>
      </c>
      <c r="E72" s="37" t="s">
        <v>386</v>
      </c>
    </row>
    <row r="73" spans="1:5" ht="25.5">
      <c r="A73" t="s">
        <v>56</v>
      </c>
      <c r="E73" s="35" t="s">
        <v>347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